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HA&amp;IVI\Downloads\"/>
    </mc:Choice>
  </mc:AlternateContent>
  <xr:revisionPtr revIDLastSave="0" documentId="8_{4A2590F0-E4E3-495A-87BA-CA804921C91E}" xr6:coauthVersionLast="47" xr6:coauthVersionMax="47" xr10:uidLastSave="{00000000-0000-0000-0000-000000000000}"/>
  <bookViews>
    <workbookView xWindow="-120" yWindow="-120" windowWidth="20730" windowHeight="11160" tabRatio="864" xr2:uid="{00000000-000D-0000-FFFF-FFFF00000000}"/>
  </bookViews>
  <sheets>
    <sheet name="ESQUEMA TIPO 100% FACTURACIÓN" sheetId="1" r:id="rId1"/>
    <sheet name="Costos Administrativos" sheetId="14" r:id="rId2"/>
    <sheet name="Costos Oficina y Comercializ." sheetId="10" r:id="rId3"/>
    <sheet name="Pólizas" sheetId="12" r:id="rId4"/>
    <sheet name="Aseo y Cafeteria" sheetId="11" r:id="rId5"/>
    <sheet name="Factor Prestacional" sheetId="3" r:id="rId6"/>
    <sheet name="Ingresos Año 1" sheetId="26" state="hidden"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s>
  <definedNames>
    <definedName name="\a">#REF!</definedName>
    <definedName name="\b">#REF!</definedName>
    <definedName name="\eliminar">[1]RESUM96!#REF!</definedName>
    <definedName name="\eliminar1">[1]RESUM96!#REF!</definedName>
    <definedName name="\q">#REF!</definedName>
    <definedName name="____\a">#REF!</definedName>
    <definedName name="____\b">#REF!</definedName>
    <definedName name="____\eliminar">[1]RESUM96!#REF!</definedName>
    <definedName name="____\eliminar1">[1]RESUM96!#REF!</definedName>
    <definedName name="____\q">#REF!</definedName>
    <definedName name="_______________EST1">#REF!</definedName>
    <definedName name="_______________EST10">#REF!</definedName>
    <definedName name="_______________EST11">#REF!</definedName>
    <definedName name="_______________EST12">#REF!</definedName>
    <definedName name="_______________EST13">#REF!</definedName>
    <definedName name="_______________EST14">#REF!</definedName>
    <definedName name="_______________EST15">#REF!</definedName>
    <definedName name="_______________EST16">#REF!</definedName>
    <definedName name="_______________EST17">#REF!</definedName>
    <definedName name="_______________EST18">#REF!</definedName>
    <definedName name="_______________EST19">#REF!</definedName>
    <definedName name="_______________EST2">#REF!</definedName>
    <definedName name="_______________EST3">#REF!</definedName>
    <definedName name="_______________EST4">#REF!</definedName>
    <definedName name="_______________EST5">#REF!</definedName>
    <definedName name="_______________EST6">#REF!</definedName>
    <definedName name="_______________EST7">#REF!</definedName>
    <definedName name="_______________EST8">#REF!</definedName>
    <definedName name="_______________EST9">#REF!</definedName>
    <definedName name="_______________EXC1">#REF!</definedName>
    <definedName name="_______________EXC10">#REF!</definedName>
    <definedName name="_______________EXC11">#REF!</definedName>
    <definedName name="_______________EXC12">#REF!</definedName>
    <definedName name="_______________EXC2">#REF!</definedName>
    <definedName name="_______________EXC3">#REF!</definedName>
    <definedName name="_______________EXC4">#REF!</definedName>
    <definedName name="_______________EXC5">#REF!</definedName>
    <definedName name="_______________EXC6">#REF!</definedName>
    <definedName name="_______________EXC7">#REF!</definedName>
    <definedName name="_______________EXC8">#REF!</definedName>
    <definedName name="_______________EXC9">#REF!</definedName>
    <definedName name="_____________EST1">#REF!</definedName>
    <definedName name="_____________EST10">#REF!</definedName>
    <definedName name="_____________EST11">#REF!</definedName>
    <definedName name="_____________EST12">#REF!</definedName>
    <definedName name="_____________EST13">#REF!</definedName>
    <definedName name="_____________EST14">#REF!</definedName>
    <definedName name="_____________EST15">#REF!</definedName>
    <definedName name="_____________EST16">#REF!</definedName>
    <definedName name="_____________EST17">#REF!</definedName>
    <definedName name="_____________EST18">#REF!</definedName>
    <definedName name="_____________EST19">#REF!</definedName>
    <definedName name="_____________EST2">#REF!</definedName>
    <definedName name="_____________EST3">#REF!</definedName>
    <definedName name="_____________EST4">#REF!</definedName>
    <definedName name="_____________EST5">#REF!</definedName>
    <definedName name="_____________EST6">#REF!</definedName>
    <definedName name="_____________EST7">#REF!</definedName>
    <definedName name="_____________EST8">#REF!</definedName>
    <definedName name="_____________EST9">#REF!</definedName>
    <definedName name="_____________EXC1">#REF!</definedName>
    <definedName name="_____________EXC10">#REF!</definedName>
    <definedName name="_____________EXC11">#REF!</definedName>
    <definedName name="_____________EXC12">#REF!</definedName>
    <definedName name="_____________EXC2">#REF!</definedName>
    <definedName name="_____________EXC3">#REF!</definedName>
    <definedName name="_____________EXC4">#REF!</definedName>
    <definedName name="_____________EXC5">#REF!</definedName>
    <definedName name="_____________EXC8">#REF!</definedName>
    <definedName name="_____________EXC9">#REF!</definedName>
    <definedName name="_____________ORO10">#REF!</definedName>
    <definedName name="_____________ORO11">#REF!</definedName>
    <definedName name="_____________ORO12">#REF!</definedName>
    <definedName name="_____________ORO13">#REF!</definedName>
    <definedName name="_____________ORO14">#REF!</definedName>
    <definedName name="_____________ORO15">#REF!</definedName>
    <definedName name="_____________ORO16">#REF!</definedName>
    <definedName name="_____________ORO17">#REF!</definedName>
    <definedName name="_____________ORO18">#REF!</definedName>
    <definedName name="_____________ORO19">#REF!</definedName>
    <definedName name="____________EXC6">#REF!</definedName>
    <definedName name="____________EXC7">#REF!</definedName>
    <definedName name="___________tab1">#REF!</definedName>
    <definedName name="___________tab2">#REF!</definedName>
    <definedName name="___________tab3">#REF!</definedName>
    <definedName name="___________TAB4">#REF!</definedName>
    <definedName name="__________ORO10">#REF!</definedName>
    <definedName name="__________ORO11">#REF!</definedName>
    <definedName name="__________ORO12">#REF!</definedName>
    <definedName name="__________ORO13">#REF!</definedName>
    <definedName name="__________ORO14">#REF!</definedName>
    <definedName name="__________ORO15">#REF!</definedName>
    <definedName name="__________ORO16">#REF!</definedName>
    <definedName name="__________ORO17">#REF!</definedName>
    <definedName name="__________ORO18">#REF!</definedName>
    <definedName name="__________ORO19">#REF!</definedName>
    <definedName name="__________tab1">#REF!</definedName>
    <definedName name="__________tab2">#REF!</definedName>
    <definedName name="__________tab3">#REF!</definedName>
    <definedName name="__________TAB4">#REF!</definedName>
    <definedName name="_________PMT5671">[2]MEMORIAS!#REF!</definedName>
    <definedName name="_________PMT5805">[2]MEMORIAS!#REF!</definedName>
    <definedName name="_________PMT5806">[2]MEMORIAS!#REF!</definedName>
    <definedName name="_________PMT5815">[2]MEMORIAS!#REF!</definedName>
    <definedName name="_________PMT5820">[2]MEMORIAS!#REF!</definedName>
    <definedName name="________aiu2">[3]AIU!$J$105</definedName>
    <definedName name="________EST10">#REF!</definedName>
    <definedName name="________EST11">#REF!</definedName>
    <definedName name="________EST12">#REF!</definedName>
    <definedName name="________EST13">#REF!</definedName>
    <definedName name="________EST14">#REF!</definedName>
    <definedName name="________EST16">#REF!</definedName>
    <definedName name="________EST17">#REF!</definedName>
    <definedName name="________EST18">#REF!</definedName>
    <definedName name="________EST19">#REF!</definedName>
    <definedName name="________EST2">#REF!</definedName>
    <definedName name="________EST3">#REF!</definedName>
    <definedName name="________EST4">#REF!</definedName>
    <definedName name="________EST5">#REF!</definedName>
    <definedName name="________EST6">#REF!</definedName>
    <definedName name="________EST7">#REF!</definedName>
    <definedName name="________EST8">#REF!</definedName>
    <definedName name="________EST9">#REF!</definedName>
    <definedName name="________EXC1">#REF!</definedName>
    <definedName name="________EXC10">#REF!</definedName>
    <definedName name="________EXC11">#REF!</definedName>
    <definedName name="________EXC12">#REF!</definedName>
    <definedName name="________EXC2">#REF!</definedName>
    <definedName name="________EXC3">#REF!</definedName>
    <definedName name="________EXC4">#REF!</definedName>
    <definedName name="________EXC5">#REF!</definedName>
    <definedName name="________EXC8">#REF!</definedName>
    <definedName name="________EXC9">#REF!</definedName>
    <definedName name="_______EST1">#REF!</definedName>
    <definedName name="_______EST10">#REF!</definedName>
    <definedName name="_______EST11">#REF!</definedName>
    <definedName name="_______EST12">#REF!</definedName>
    <definedName name="_______EST13">#REF!</definedName>
    <definedName name="_______EST14">#REF!</definedName>
    <definedName name="_______EST15">#REF!</definedName>
    <definedName name="_______EST16">#REF!</definedName>
    <definedName name="_______EST17">#REF!</definedName>
    <definedName name="_______EST18">#REF!</definedName>
    <definedName name="_______EST19">#REF!</definedName>
    <definedName name="_______EST2">#REF!</definedName>
    <definedName name="_______EST3">#REF!</definedName>
    <definedName name="_______EST4">#REF!</definedName>
    <definedName name="_______EST5">#REF!</definedName>
    <definedName name="_______EST6">#REF!</definedName>
    <definedName name="_______EST7">#REF!</definedName>
    <definedName name="_______EST8">#REF!</definedName>
    <definedName name="_______EST9">#REF!</definedName>
    <definedName name="_______EXC1">#REF!</definedName>
    <definedName name="_______EXC10">#REF!</definedName>
    <definedName name="_______EXC11">#REF!</definedName>
    <definedName name="_______EXC12">#REF!</definedName>
    <definedName name="_______EXC2">#REF!</definedName>
    <definedName name="_______EXC3">#REF!</definedName>
    <definedName name="_______EXC4">#REF!</definedName>
    <definedName name="_______EXC5">#REF!</definedName>
    <definedName name="_______EXC6">#REF!</definedName>
    <definedName name="_______EXC7">#REF!</definedName>
    <definedName name="_______EXC8">#REF!</definedName>
    <definedName name="_______EXC9">#REF!</definedName>
    <definedName name="______EST1">#REF!</definedName>
    <definedName name="______EST10">#REF!</definedName>
    <definedName name="______EST11">#REF!</definedName>
    <definedName name="______EST12">#REF!</definedName>
    <definedName name="______EST13">#REF!</definedName>
    <definedName name="______EST14">#REF!</definedName>
    <definedName name="______EST15">#REF!</definedName>
    <definedName name="______EST16">#REF!</definedName>
    <definedName name="______EST17">#REF!</definedName>
    <definedName name="______EST18">#REF!</definedName>
    <definedName name="______EST19">#REF!</definedName>
    <definedName name="______EST2">#REF!</definedName>
    <definedName name="______EST3">#REF!</definedName>
    <definedName name="______EST4">#REF!</definedName>
    <definedName name="______EST5">#REF!</definedName>
    <definedName name="______EST6">#REF!</definedName>
    <definedName name="______EST7">#REF!</definedName>
    <definedName name="______EST8">#REF!</definedName>
    <definedName name="______EST9">#REF!</definedName>
    <definedName name="______EXC1">#REF!</definedName>
    <definedName name="______EXC10">#REF!</definedName>
    <definedName name="______EXC11">#REF!</definedName>
    <definedName name="______EXC12">#REF!</definedName>
    <definedName name="______EXC2">#REF!</definedName>
    <definedName name="______EXC3">#REF!</definedName>
    <definedName name="______EXC4">#REF!</definedName>
    <definedName name="______EXC5">#REF!</definedName>
    <definedName name="______EXC6">#REF!</definedName>
    <definedName name="______EXC7">#REF!</definedName>
    <definedName name="______EXC8">#REF!</definedName>
    <definedName name="______EXC9">#REF!</definedName>
    <definedName name="_____aiu2">[3]AIU!$J$105</definedName>
    <definedName name="_____EST1">#REF!</definedName>
    <definedName name="_____EST10">#REF!</definedName>
    <definedName name="_____EST11">#REF!</definedName>
    <definedName name="_____EST12">#REF!</definedName>
    <definedName name="_____EST13">#REF!</definedName>
    <definedName name="_____EST14">#REF!</definedName>
    <definedName name="_____EST15">#REF!</definedName>
    <definedName name="_____EST16">#REF!</definedName>
    <definedName name="_____EST17">#REF!</definedName>
    <definedName name="_____EST18">#REF!</definedName>
    <definedName name="_____EST19">#REF!</definedName>
    <definedName name="_____EST2">#REF!</definedName>
    <definedName name="_____EST3">#REF!</definedName>
    <definedName name="_____EST4">#REF!</definedName>
    <definedName name="_____EST5">#REF!</definedName>
    <definedName name="_____EST6">#REF!</definedName>
    <definedName name="_____EST7">#REF!</definedName>
    <definedName name="_____EST8">#REF!</definedName>
    <definedName name="_____EST9">#REF!</definedName>
    <definedName name="_____EXC1">#REF!</definedName>
    <definedName name="_____EXC10">#REF!</definedName>
    <definedName name="_____EXC11">#REF!</definedName>
    <definedName name="_____EXC12">#REF!</definedName>
    <definedName name="_____EXC2">#REF!</definedName>
    <definedName name="_____EXC3">#REF!</definedName>
    <definedName name="_____EXC4">#REF!</definedName>
    <definedName name="_____EXC5">#REF!</definedName>
    <definedName name="_____EXC6">#REF!</definedName>
    <definedName name="_____EXC7">#REF!</definedName>
    <definedName name="_____EXC8">#REF!</definedName>
    <definedName name="_____EXC9">#REF!</definedName>
    <definedName name="_____ORO10">#REF!</definedName>
    <definedName name="_____ORO11">#REF!</definedName>
    <definedName name="_____ORO12">#REF!</definedName>
    <definedName name="_____ORO13">#REF!</definedName>
    <definedName name="_____ORO14">#REF!</definedName>
    <definedName name="_____ORO15">#REF!</definedName>
    <definedName name="_____ORO16">#REF!</definedName>
    <definedName name="_____ORO17">#REF!</definedName>
    <definedName name="_____ORO18">#REF!</definedName>
    <definedName name="_____ORO19">#REF!</definedName>
    <definedName name="_____PJ50" localSheetId="1">#REF!</definedName>
    <definedName name="_____PJ50" localSheetId="5">#REF!</definedName>
    <definedName name="_____PJ50">#REF!</definedName>
    <definedName name="_____pj51" localSheetId="1">#REF!</definedName>
    <definedName name="_____pj51" localSheetId="5">#REF!</definedName>
    <definedName name="_____pj51">#REF!</definedName>
    <definedName name="_____PMT5671">[2]MEMORIAS!#REF!</definedName>
    <definedName name="_____PMT5805">[2]MEMORIAS!#REF!</definedName>
    <definedName name="_____PMT5806">[2]MEMORIAS!#REF!</definedName>
    <definedName name="_____PMT5815">[2]MEMORIAS!#REF!</definedName>
    <definedName name="_____PMT5820">[2]MEMORIAS!#REF!</definedName>
    <definedName name="_____r">#REF!</definedName>
    <definedName name="_____tab1">#REF!</definedName>
    <definedName name="_____tab2">#REF!</definedName>
    <definedName name="_____tab3">#REF!</definedName>
    <definedName name="_____TAB4">#REF!</definedName>
    <definedName name="_____Vol1">[4]Item!$A:$D</definedName>
    <definedName name="____aiu2">[3]AIU!$J$105</definedName>
    <definedName name="____EST1">#REF!</definedName>
    <definedName name="____EST10">#REF!</definedName>
    <definedName name="____EST11">#REF!</definedName>
    <definedName name="____EST12">#REF!</definedName>
    <definedName name="____EST13">#REF!</definedName>
    <definedName name="____EST14">#REF!</definedName>
    <definedName name="____EST15">#REF!</definedName>
    <definedName name="____EST16">#REF!</definedName>
    <definedName name="____EST17">#REF!</definedName>
    <definedName name="____EST18">#REF!</definedName>
    <definedName name="____EST19">#REF!</definedName>
    <definedName name="____EST2">#REF!</definedName>
    <definedName name="____EST3">#REF!</definedName>
    <definedName name="____EST4">#REF!</definedName>
    <definedName name="____EST5">#REF!</definedName>
    <definedName name="____EST6">#REF!</definedName>
    <definedName name="____EST7">#REF!</definedName>
    <definedName name="____EST8">#REF!</definedName>
    <definedName name="____EST9">#REF!</definedName>
    <definedName name="____EXC1">#REF!</definedName>
    <definedName name="____EXC10">#REF!</definedName>
    <definedName name="____EXC11">#REF!</definedName>
    <definedName name="____EXC12">#REF!</definedName>
    <definedName name="____EXC2">#REF!</definedName>
    <definedName name="____EXC3">#REF!</definedName>
    <definedName name="____EXC4">#REF!</definedName>
    <definedName name="____EXC5">#REF!</definedName>
    <definedName name="____EXC6">#REF!</definedName>
    <definedName name="____EXC7">#REF!</definedName>
    <definedName name="____EXC8">#REF!</definedName>
    <definedName name="____EXC9">#REF!</definedName>
    <definedName name="____ORO10">#REF!</definedName>
    <definedName name="____ORO11">#REF!</definedName>
    <definedName name="____ORO12">#REF!</definedName>
    <definedName name="____ORO13">#REF!</definedName>
    <definedName name="____ORO14">#REF!</definedName>
    <definedName name="____ORO15">#REF!</definedName>
    <definedName name="____ORO16">#REF!</definedName>
    <definedName name="____ORO17">#REF!</definedName>
    <definedName name="____ORO18">#REF!</definedName>
    <definedName name="____ORO19">#REF!</definedName>
    <definedName name="____PJ50" localSheetId="1">#REF!</definedName>
    <definedName name="____PJ50" localSheetId="5">#REF!</definedName>
    <definedName name="____PJ50">#REF!</definedName>
    <definedName name="____pj51" localSheetId="1">#REF!</definedName>
    <definedName name="____pj51" localSheetId="5">#REF!</definedName>
    <definedName name="____pj51">#REF!</definedName>
    <definedName name="____PMT5671">[2]MEMORIAS!#REF!</definedName>
    <definedName name="____PMT5805">[2]MEMORIAS!#REF!</definedName>
    <definedName name="____PMT5806">[2]MEMORIAS!#REF!</definedName>
    <definedName name="____PMT5815">[2]MEMORIAS!#REF!</definedName>
    <definedName name="____PMT5820">[2]MEMORIAS!#REF!</definedName>
    <definedName name="____r">#REF!</definedName>
    <definedName name="____SAL1">#REF!</definedName>
    <definedName name="____tab1">#REF!</definedName>
    <definedName name="____tab2">#REF!</definedName>
    <definedName name="____tab3">#REF!</definedName>
    <definedName name="____TAB4">#REF!</definedName>
    <definedName name="____Vol1">[4]Item!$A:$D</definedName>
    <definedName name="___aiu2">[3]AIU!$J$105</definedName>
    <definedName name="___EST1">#REF!</definedName>
    <definedName name="___EST10">#REF!</definedName>
    <definedName name="___EST11">#REF!</definedName>
    <definedName name="___EST12">#REF!</definedName>
    <definedName name="___EST13">#REF!</definedName>
    <definedName name="___EST14">#REF!</definedName>
    <definedName name="___EST15">#REF!</definedName>
    <definedName name="___EST16">#REF!</definedName>
    <definedName name="___EST17">#REF!</definedName>
    <definedName name="___EST18">#REF!</definedName>
    <definedName name="___EST19">#REF!</definedName>
    <definedName name="___EST2">#REF!</definedName>
    <definedName name="___EST3">#REF!</definedName>
    <definedName name="___EST4">#REF!</definedName>
    <definedName name="___EST5">#REF!</definedName>
    <definedName name="___EST6">#REF!</definedName>
    <definedName name="___EST7">#REF!</definedName>
    <definedName name="___EST8">#REF!</definedName>
    <definedName name="___EST9">#REF!</definedName>
    <definedName name="___ETR13">#REF!</definedName>
    <definedName name="___EXC1">#REF!</definedName>
    <definedName name="___EXC10">#REF!</definedName>
    <definedName name="___EXC11">#REF!</definedName>
    <definedName name="___EXC12">#REF!</definedName>
    <definedName name="___EXC2">#REF!</definedName>
    <definedName name="___EXC3">#REF!</definedName>
    <definedName name="___EXC4">#REF!</definedName>
    <definedName name="___EXC5">#REF!</definedName>
    <definedName name="___EXC6">#REF!</definedName>
    <definedName name="___EXC7">#REF!</definedName>
    <definedName name="___EXC8">#REF!</definedName>
    <definedName name="___EXC9">#REF!</definedName>
    <definedName name="___ORO10">#REF!</definedName>
    <definedName name="___ORO11">#REF!</definedName>
    <definedName name="___ORO12">#REF!</definedName>
    <definedName name="___ORO13">#REF!</definedName>
    <definedName name="___ORO14">#REF!</definedName>
    <definedName name="___ORO15">#REF!</definedName>
    <definedName name="___ORO16">#REF!</definedName>
    <definedName name="___ORO17">#REF!</definedName>
    <definedName name="___ORO18">#REF!</definedName>
    <definedName name="___ORO19">#REF!</definedName>
    <definedName name="___PJ50" localSheetId="1">#REF!</definedName>
    <definedName name="___PJ50" localSheetId="5">#REF!</definedName>
    <definedName name="___PJ50">#REF!</definedName>
    <definedName name="___pj51" localSheetId="1">#REF!</definedName>
    <definedName name="___pj51" localSheetId="5">#REF!</definedName>
    <definedName name="___pj51">#REF!</definedName>
    <definedName name="___PMT5671">[2]MEMORIAS!#REF!</definedName>
    <definedName name="___PMT5805">[2]MEMORIAS!#REF!</definedName>
    <definedName name="___PMT5806">[2]MEMORIAS!#REF!</definedName>
    <definedName name="___PMT5815">[2]MEMORIAS!#REF!</definedName>
    <definedName name="___PMT5820">[2]MEMORIAS!#REF!</definedName>
    <definedName name="___r">#REF!</definedName>
    <definedName name="___tab1">#REF!</definedName>
    <definedName name="___tab2">#REF!</definedName>
    <definedName name="___tab3">#REF!</definedName>
    <definedName name="___TAB4">#REF!</definedName>
    <definedName name="___Vol1">[4]Item!$A:$D</definedName>
    <definedName name="__1Excel_BuiltIn_Print_Area_1_1_1">#REF!</definedName>
    <definedName name="__2Excel_BuiltIn_Print_Titles_1_1_1_1">#REF!</definedName>
    <definedName name="__aiu2">[3]AIU!$J$105</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TR13">#REF!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ORO10">#REF!</definedName>
    <definedName name="__ORO11">#REF!</definedName>
    <definedName name="__ORO12">#REF!</definedName>
    <definedName name="__ORO13">#REF!</definedName>
    <definedName name="__ORO14">#REF!</definedName>
    <definedName name="__ORO15">#REF!</definedName>
    <definedName name="__ORO16">#REF!</definedName>
    <definedName name="__ORO17">#REF!</definedName>
    <definedName name="__ORO18">#REF!</definedName>
    <definedName name="__ORO19">#REF!</definedName>
    <definedName name="__PJ50" localSheetId="1">#REF!</definedName>
    <definedName name="__PJ50" localSheetId="5">#REF!</definedName>
    <definedName name="__PJ50">#REF!</definedName>
    <definedName name="__pj51" localSheetId="1">#REF!</definedName>
    <definedName name="__pj51" localSheetId="5">#REF!</definedName>
    <definedName name="__pj51">#REF!</definedName>
    <definedName name="__PMT5671">[2]MEMORIAS!#REF!</definedName>
    <definedName name="__PMT5805">[2]MEMORIAS!#REF!</definedName>
    <definedName name="__PMT5806">[2]MEMORIAS!#REF!</definedName>
    <definedName name="__PMT5815">[2]MEMORIAS!#REF!</definedName>
    <definedName name="__PMT5820">[2]MEMORIAS!#REF!</definedName>
    <definedName name="__r">#REF!</definedName>
    <definedName name="__tab1">#REF!</definedName>
    <definedName name="__tab2">#REF!</definedName>
    <definedName name="__tab3">#REF!</definedName>
    <definedName name="__TAB4">#REF!</definedName>
    <definedName name="__Vol1">[4]Item!$A:$D</definedName>
    <definedName name="_19Excel_BuiltIn_Print_Area_1_1_1">#REF!</definedName>
    <definedName name="_1Excel_BuiltIn_Print_Area_1_1">#REF!</definedName>
    <definedName name="_1Excel_BuiltIn_Print_Area_1_1_1">#REF!</definedName>
    <definedName name="_25Excel_BuiltIn_Print_Titles_1_1_1_1">#REF!</definedName>
    <definedName name="_2Excel_BuiltIn_Print_Titles_1_1_1_1">#REF!</definedName>
    <definedName name="_aiu2">[3]AIU!$J$105</definedName>
    <definedName name="_APU221" localSheetId="1">#REF!</definedName>
    <definedName name="_APU221" localSheetId="5">#REF!</definedName>
    <definedName name="_APU221">#REF!</definedName>
    <definedName name="_APU465" localSheetId="1">[5]!absc</definedName>
    <definedName name="_APU465" localSheetId="5">[5]!absc</definedName>
    <definedName name="_APU465">[5]!absc</definedName>
    <definedName name="_EST1">#REF!</definedName>
    <definedName name="_EST10">#REF!</definedName>
    <definedName name="_EST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TR13">#REF!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ORO10">#REF!</definedName>
    <definedName name="_ORO11">#REF!</definedName>
    <definedName name="_ORO12">#REF!</definedName>
    <definedName name="_ORO13">#REF!</definedName>
    <definedName name="_ORO14">#REF!</definedName>
    <definedName name="_ORO15">#REF!</definedName>
    <definedName name="_ORO16">#REF!</definedName>
    <definedName name="_ORO17">#REF!</definedName>
    <definedName name="_ORO18">#REF!</definedName>
    <definedName name="_ORO19">#REF!</definedName>
    <definedName name="_PJ50" localSheetId="1">#REF!</definedName>
    <definedName name="_PJ50" localSheetId="5">#REF!</definedName>
    <definedName name="_PJ50">#REF!</definedName>
    <definedName name="_pj51" localSheetId="1">#REF!</definedName>
    <definedName name="_pj51" localSheetId="5">#REF!</definedName>
    <definedName name="_pj51">#REF!</definedName>
    <definedName name="_PMT5671">[2]MEMORIAS!#REF!</definedName>
    <definedName name="_PMT5805">[2]MEMORIAS!#REF!</definedName>
    <definedName name="_PMT5806">[2]MEMORIAS!#REF!</definedName>
    <definedName name="_PMT5815">[2]MEMORIAS!#REF!</definedName>
    <definedName name="_PMT5820">[2]MEMORIAS!#REF!</definedName>
    <definedName name="_r">#REF!</definedName>
    <definedName name="_SAL1">#REF!</definedName>
    <definedName name="_tab1">#REF!</definedName>
    <definedName name="_tab2">#REF!</definedName>
    <definedName name="_tab3">#REF!</definedName>
    <definedName name="_TAB4">#REF!</definedName>
    <definedName name="_Vol1">[4]Item!$A:$D</definedName>
    <definedName name="A" localSheetId="1">#REF!</definedName>
    <definedName name="A" localSheetId="5">#REF!</definedName>
    <definedName name="A">#REF!</definedName>
    <definedName name="A_impresión_IM" localSheetId="1">#REF!</definedName>
    <definedName name="A_impresión_IM" localSheetId="5">#REF!</definedName>
    <definedName name="A_impresión_IM">#REF!</definedName>
    <definedName name="AA">[6]Datos!#REF!</definedName>
    <definedName name="AAA">#REF!</definedName>
    <definedName name="AAAAAAAAAA">#REF!</definedName>
    <definedName name="AAAAAAAAAAAAAA">#REF!</definedName>
    <definedName name="AAAAAAAAAAAAAAAAAAAA">#REF!</definedName>
    <definedName name="AADOQUINVEH">#REF!</definedName>
    <definedName name="AANDENES">#REF!</definedName>
    <definedName name="ab">#REF!</definedName>
    <definedName name="abc">#REF!</definedName>
    <definedName name="ABR">#REF!</definedName>
    <definedName name="absc">#N/A</definedName>
    <definedName name="ACALZADA">#REF!</definedName>
    <definedName name="AccessDatabase" hidden="1">"C:\C-314\VOLUMENES\volfin4.mdb"</definedName>
    <definedName name="ACERO_DE_REFUERZO_60000">'[7]Acero de 60.000psi'!$I$53</definedName>
    <definedName name="ACOMETIDA">'[8]ACTA DE MODIFICACION'!#REF!</definedName>
    <definedName name="Administrativos">[6]Datos!$C$17</definedName>
    <definedName name="adoq" localSheetId="1">[9]!absc</definedName>
    <definedName name="adoq" localSheetId="5">[9]!absc</definedName>
    <definedName name="adoq">[9]!absc</definedName>
    <definedName name="AGO">#REF!</definedName>
    <definedName name="AIU">[6]Datos!$C$16</definedName>
    <definedName name="AIU_ADMON">[10]DATOS!$D$8</definedName>
    <definedName name="AIU_IMP">[10]DATOS!$D$9</definedName>
    <definedName name="AIU_UTIL">[10]DATOS!$D$10</definedName>
    <definedName name="aiud">#REF!</definedName>
    <definedName name="Ajuste">[11]Datos!$B$11</definedName>
    <definedName name="alc" localSheetId="1">[12]!absc</definedName>
    <definedName name="alc" localSheetId="5">[12]!absc</definedName>
    <definedName name="alc">[12]!absc</definedName>
    <definedName name="AMBIENTAL">#REF!</definedName>
    <definedName name="AMGC_AU0">'ESQUEMA TIPO 100% FACTURACIÓN'!$C$67</definedName>
    <definedName name="AMGC_NFm0">'ESQUEMA TIPO 100% FACTURACIÓN'!$C$72</definedName>
    <definedName name="AMGC_NUm0">'ESQUEMA TIPO 100% FACTURACIÓN'!$C$56</definedName>
    <definedName name="AMGC_VI0">'ESQUEMA TIPO 100% FACTURACIÓN'!$C$60</definedName>
    <definedName name="AMGCm">'ESQUEMA TIPO 100% FACTURACIÓN'!#REF!</definedName>
    <definedName name="AÑOWUIE">'[13]Res-Accide-10'!$R$2:$R$7</definedName>
    <definedName name="Ao">[14]Indices!#REF!</definedName>
    <definedName name="APU" localSheetId="1">[15]!absc</definedName>
    <definedName name="APU" localSheetId="5">[15]!absc</definedName>
    <definedName name="APU">[15]!absc</definedName>
    <definedName name="APU221.1" localSheetId="1">#REF!</definedName>
    <definedName name="APU221.1" localSheetId="5">#REF!</definedName>
    <definedName name="APU221.1">#REF!</definedName>
    <definedName name="APU221.2" localSheetId="1">#REF!</definedName>
    <definedName name="APU221.2" localSheetId="5">#REF!</definedName>
    <definedName name="APU221.2">#REF!</definedName>
    <definedName name="AREA">#REF!</definedName>
    <definedName name="_xlnm.Print_Area" localSheetId="4">'Aseo y Cafeteria'!$A$1:$G$25</definedName>
    <definedName name="_xlnm.Print_Area" localSheetId="1">'Costos Administrativos'!$A$1:$G$41</definedName>
    <definedName name="_xlnm.Print_Area" localSheetId="2">'Costos Oficina y Comercializ.'!$B$1:$C$31</definedName>
    <definedName name="_xlnm.Print_Area" localSheetId="0">'ESQUEMA TIPO 100% FACTURACIÓN'!$A$1:$U$164</definedName>
    <definedName name="_xlnm.Print_Area" localSheetId="5">'Factor Prestacional'!$A$1:$E$33</definedName>
    <definedName name="_xlnm.Print_Area" localSheetId="3">Pólizas!$A$1:$I$14</definedName>
    <definedName name="_xlnm.Print_Area">#REF!</definedName>
    <definedName name="asa">[6]Datos!#REF!</definedName>
    <definedName name="asdfñk" localSheetId="1">[16]!absc</definedName>
    <definedName name="asdfñk" localSheetId="5">[16]!absc</definedName>
    <definedName name="asdfñk">[16]!absc</definedName>
    <definedName name="ATenerEnCuenta">#REF!</definedName>
    <definedName name="AU">'[17]CIRCUITOS CODENSA'!#REF!</definedName>
    <definedName name="auto1" localSheetId="1">#REF!</definedName>
    <definedName name="auto1" localSheetId="5">#REF!</definedName>
    <definedName name="auto1">#REF!</definedName>
    <definedName name="auto2" localSheetId="1">#REF!</definedName>
    <definedName name="auto2" localSheetId="5">#REF!</definedName>
    <definedName name="auto2">#REF!</definedName>
    <definedName name="AUTOPISTA">'[17]CIRCUITOS CODENSA'!#REF!</definedName>
    <definedName name="b" localSheetId="1">#REF!</definedName>
    <definedName name="b" localSheetId="5">#REF!</definedName>
    <definedName name="b">#REF!</definedName>
    <definedName name="B_impresión_IM">#REF!</definedName>
    <definedName name="BANCO">#REF!</definedName>
    <definedName name="BASE">#REF!</definedName>
    <definedName name="BASE2">#REF!</definedName>
    <definedName name="_xlnm.Database" localSheetId="1">#REF!</definedName>
    <definedName name="_xlnm.Database" localSheetId="5">#REF!</definedName>
    <definedName name="_xlnm.Database">#REF!</definedName>
    <definedName name="BL">'[17]CIRCUITOS CODENSA'!#REF!</definedName>
    <definedName name="BO">'[17]CIRCUITOS CODENSA'!#REF!</definedName>
    <definedName name="BuiltIn_Print_Area___0">#REF!</definedName>
    <definedName name="BuiltIn_Print_Titles">#REF!</definedName>
    <definedName name="C_" localSheetId="1">#REF!</definedName>
    <definedName name="C_" localSheetId="5">#REF!</definedName>
    <definedName name="C_">#REF!</definedName>
    <definedName name="C_Apus" comment="Codigo Apus">'[18]1_Preliminares'!$A$26</definedName>
    <definedName name="Calidad">#REF!</definedName>
    <definedName name="Campamento">#REF!</definedName>
    <definedName name="CANT" localSheetId="1">#REF!</definedName>
    <definedName name="CANT" localSheetId="5">#REF!</definedName>
    <definedName name="CANT">#REF!</definedName>
    <definedName name="CANT1.1">#REF!</definedName>
    <definedName name="CANT1.2">#REF!</definedName>
    <definedName name="CANT1.3">#REF!</definedName>
    <definedName name="CANT1.5">#REF!</definedName>
    <definedName name="CANT1.6">#REF!</definedName>
    <definedName name="CANT1.7">#REF!</definedName>
    <definedName name="CANT1.9">#REF!</definedName>
    <definedName name="CANT2.11">#REF!</definedName>
    <definedName name="CANT2.12">#REF!</definedName>
    <definedName name="CANT2.2">#REF!</definedName>
    <definedName name="CANT2.3">#REF!</definedName>
    <definedName name="CANT2.4">#REF!</definedName>
    <definedName name="CANT8.1">#REF!</definedName>
    <definedName name="CANT8.2">#REF!</definedName>
    <definedName name="CANT8.3">#REF!</definedName>
    <definedName name="CANT8.4">#REF!</definedName>
    <definedName name="CANT8.5">#REF!</definedName>
    <definedName name="CANT8.6">#REF!</definedName>
    <definedName name="CANT8.7">#REF!</definedName>
    <definedName name="CAPITULO1">#REF!</definedName>
    <definedName name="CAPITULO10">#REF!</definedName>
    <definedName name="CAPITULO11">#REF!</definedName>
    <definedName name="CAPITULO12">#REF!</definedName>
    <definedName name="CAPITULO13">#REF!</definedName>
    <definedName name="CAPITULO14">#REF!</definedName>
    <definedName name="CAPITULO15">#REF!</definedName>
    <definedName name="CAPITULO16">#REF!</definedName>
    <definedName name="CAPITULO17">#REF!</definedName>
    <definedName name="CAPITULO18">#REF!</definedName>
    <definedName name="CAPITULO19">#REF!</definedName>
    <definedName name="CAPITULO2">#REF!</definedName>
    <definedName name="CAPITULO20">#REF!</definedName>
    <definedName name="CAPITULO21">#REF!</definedName>
    <definedName name="CAPITULO3">#REF!</definedName>
    <definedName name="CAPITULO4">#REF!</definedName>
    <definedName name="CAPITULO5">#REF!</definedName>
    <definedName name="CAPITULO6">#REF!</definedName>
    <definedName name="CAPITULO7">#REF!</definedName>
    <definedName name="CAPITULO8">#REF!</definedName>
    <definedName name="CAPITULO9">#REF!</definedName>
    <definedName name="cc">[19]PERSONAL!$D$8</definedName>
    <definedName name="CCCCCC" localSheetId="1">'[20]A. P. U.'!#REF!</definedName>
    <definedName name="CCCCCC" localSheetId="5">'[20]A. P. U.'!#REF!</definedName>
    <definedName name="CCCCCC">'[20]A. P. U.'!#REF!</definedName>
    <definedName name="ccto210" localSheetId="1">#REF!</definedName>
    <definedName name="ccto210" localSheetId="5">#REF!</definedName>
    <definedName name="ccto210">#REF!</definedName>
    <definedName name="CdadCalidad">#REF!</definedName>
    <definedName name="CdadCalidades">#REF!</definedName>
    <definedName name="CdadNoFactura">#REF!</definedName>
    <definedName name="CdadNoFacturables">#REF!</definedName>
    <definedName name="CdadProfesional">#REF!</definedName>
    <definedName name="CdadProfesionales">#REF!</definedName>
    <definedName name="CdadTecnico">#REF!</definedName>
    <definedName name="CdadTecnicos">#REF!</definedName>
    <definedName name="CDS_V_INDICES_CIRCUITO_CAUSA">#REF!</definedName>
    <definedName name="CIRCUITOS">[21]Circuitos!$C$2:$C$891</definedName>
    <definedName name="CIRCUNVALAR">#REF!</definedName>
    <definedName name="Ciudades">[22]Insumos!$B$1813:$B$1912</definedName>
    <definedName name="CL">'[17]CIRCUITOS CODENSA'!#REF!</definedName>
    <definedName name="Codigo" comment="Codigo Insumo">[18]Insumos!$A$4:$A$1772</definedName>
    <definedName name="Codigo_M.Obra" comment="Mano de obra ">[18]M.Obra!$A$35:$A$43</definedName>
    <definedName name="codigos">[23]Banderas!$A:$A</definedName>
    <definedName name="Compañía">[6]Datos!$C$5</definedName>
    <definedName name="CONCRETO_2000">'[7]Concreto de 2000 psi'!$I$53</definedName>
    <definedName name="CONDI1">#REF!</definedName>
    <definedName name="Consultor">[24]Datos!$B$3</definedName>
    <definedName name="Contrato">[24]Datos!$B$2</definedName>
    <definedName name="Coordinador">[24]Datos!$B$6</definedName>
    <definedName name="CosteoConsultoria">#REF!</definedName>
    <definedName name="CostoDirecto">#REF!</definedName>
    <definedName name="CostoDirectoObra">'[25]COSTEO TOTAL OBRA'!$D$7</definedName>
    <definedName name="Costopérdidas">[26]Modelo!#REF!</definedName>
    <definedName name="Costos_Directos">#REF!</definedName>
    <definedName name="Costos_Indirectos">#REF!</definedName>
    <definedName name="CotizacionARP">#REF!</definedName>
    <definedName name="CT">'[17]CIRCUITOS CODENSA'!#REF!</definedName>
    <definedName name="CU">'[17]CIRCUITOS CODENSA'!#REF!</definedName>
    <definedName name="cuad1">#REF!</definedName>
    <definedName name="cuad2">#REF!</definedName>
    <definedName name="cuad3">#REF!</definedName>
    <definedName name="cuad4">#REF!</definedName>
    <definedName name="CUAD5">#REF!</definedName>
    <definedName name="cuado">#REF!</definedName>
    <definedName name="cuadrilla">[11]Cuadrillas!$C$13:$F$43</definedName>
    <definedName name="Cuadrillas">[27]Cuadrillas!$A$11:$I$77</definedName>
    <definedName name="CUm_al_usuario">'ESQUEMA TIPO 100% FACTURACIÓN'!#REF!</definedName>
    <definedName name="D">#REF!</definedName>
    <definedName name="DADADAD" hidden="1">{#N/A,#N/A,TRUE,"CODIGO DEPENDENCIA"}</definedName>
    <definedName name="Database">#REF!</definedName>
    <definedName name="Datos">#REF!</definedName>
    <definedName name="DD" localSheetId="1">#REF!</definedName>
    <definedName name="DD" localSheetId="5">#REF!</definedName>
    <definedName name="DD">#REF!</definedName>
    <definedName name="Decision">#REF!</definedName>
    <definedName name="Departamento">#REF!</definedName>
    <definedName name="DESC1">[28]ITEMS!$B$2</definedName>
    <definedName name="DESC521">[29]ITEMS!$B$522</definedName>
    <definedName name="Descrip_cuadrillas">[27]Cuadrillas!$A$15:$A$77</definedName>
    <definedName name="Descrip_equipos">[27]Equ!$A$15:$A$102</definedName>
    <definedName name="Descrip_transporte">[27]Trans!$A$18:$A$65</definedName>
    <definedName name="Descripción">[27]Mat!$A$11:$A$1041</definedName>
    <definedName name="DESCRP1">[10]DATOS!$D$2</definedName>
    <definedName name="DESCRP2">[10]DATOS!$D$3</definedName>
    <definedName name="DestinoConsultoria">#REF!</definedName>
    <definedName name="DestinoObra">#REF!</definedName>
    <definedName name="DIC">#REF!</definedName>
    <definedName name="diego" localSheetId="1">#REF!</definedName>
    <definedName name="diego" localSheetId="5">#REF!</definedName>
    <definedName name="diego">#REF!</definedName>
    <definedName name="diego1" localSheetId="1">#REF!</definedName>
    <definedName name="diego1" localSheetId="5">#REF!</definedName>
    <definedName name="diego1">#REF!</definedName>
    <definedName name="DifConsultoriaFM">#REF!</definedName>
    <definedName name="DIRECTO1">[30]APU!$U$132</definedName>
    <definedName name="DIRECTO10">[30]APU!$U$681</definedName>
    <definedName name="DIRECTO100">[30]APU!$U$6171</definedName>
    <definedName name="DIRECTO101">[30]APU!$U$6232</definedName>
    <definedName name="DIRECTO102">[30]APU!$U$6293</definedName>
    <definedName name="DIRECTO103">[30]APU!$U$6354</definedName>
    <definedName name="DIRECTO104">[30]APU!$U$6415</definedName>
    <definedName name="DIRECTO105">[30]APU!$U$6476</definedName>
    <definedName name="DIRECTO11">[30]APU!$U$742</definedName>
    <definedName name="DIRECTO12">[30]APU!$U$803</definedName>
    <definedName name="DIRECTO124">[30]APU!$U$7635</definedName>
    <definedName name="DIRECTO125">[30]APU!$U$7696</definedName>
    <definedName name="DIRECTO126">[30]APU!$U$7757</definedName>
    <definedName name="DIRECTO127">[30]APU!$U$7818</definedName>
    <definedName name="DIRECTO128">[30]APU!$U$7879</definedName>
    <definedName name="DIRECTO129">[30]APU!$U$7940</definedName>
    <definedName name="DIRECTO13">[30]APU!$U$864</definedName>
    <definedName name="DIRECTO130">[30]APU!$U$8001</definedName>
    <definedName name="DIRECTO131">[30]APU!$U$8062</definedName>
    <definedName name="DIRECTO132">[30]APU!$U$8123</definedName>
    <definedName name="DIRECTO133">[30]APU!$U$8184</definedName>
    <definedName name="DIRECTO134">[30]APU!$U$8245</definedName>
    <definedName name="DIRECTO14">[30]APU!$U$925</definedName>
    <definedName name="DIRECTO15">[30]APU!$U$986</definedName>
    <definedName name="DIRECTO16">[30]APU!$U$1047</definedName>
    <definedName name="DIRECTO17">[30]APU!$U$1108</definedName>
    <definedName name="DIRECTO18">[30]APU!$U$1169</definedName>
    <definedName name="DIRECTO2">[30]APU!$U$193</definedName>
    <definedName name="DIRECTO2.10">[30]APU!$U$14889</definedName>
    <definedName name="DIRECTO2.11">[30]APU!$U$14950</definedName>
    <definedName name="DIRECTO2.12">[30]APU!$U$15011</definedName>
    <definedName name="DIRECTO2.9">[30]APU!$U$11839</definedName>
    <definedName name="DIRECTO21">[30]APU!$U$1352</definedName>
    <definedName name="DIRECTO22">[30]APU!$U$1413</definedName>
    <definedName name="DIRECTO23">[30]APU!$U$1474</definedName>
    <definedName name="DIRECTO24">[30]APU!$U$1535</definedName>
    <definedName name="DIRECTO25">[30]APU!$U$1596</definedName>
    <definedName name="DIRECTO26">[30]APU!$U$1657</definedName>
    <definedName name="DIRECTO27">[30]APU!$U$1718</definedName>
    <definedName name="DIRECTO28">[30]APU!$U$1779</definedName>
    <definedName name="DIRECTO29">[30]APU!$U$1840</definedName>
    <definedName name="DIRECTO3">[30]APU!$U$254</definedName>
    <definedName name="DIRECTO3.15">[30]APU!$U$8667</definedName>
    <definedName name="DIRECTO3.16">[30]APU!$U$8728</definedName>
    <definedName name="DIRECTO3.17">[30]APU!$U$8789</definedName>
    <definedName name="DIRECTO3.18">[30]APU!$U$8850</definedName>
    <definedName name="DIRECTO3.19">[30]APU!$U$8911</definedName>
    <definedName name="DIRECTO3.20">[30]APU!$U$8972</definedName>
    <definedName name="DIRECTO3.21">[30]APU!$U$11961</definedName>
    <definedName name="DIRECTO3.22">[30]APU!$U$14523</definedName>
    <definedName name="DIRECTO3.23">[30]APU!$U$15133</definedName>
    <definedName name="DIRECTO3.24">[30]APU!$U$16292</definedName>
    <definedName name="DIRECTO3.25">[30]APU!$U$16353</definedName>
    <definedName name="DIRECTO3.26">[30]APU!$U$16414</definedName>
    <definedName name="DIRECTO3.27">[30]APU!$U$16475</definedName>
    <definedName name="DIRECTO3.28">[30]APU!$U$16536</definedName>
    <definedName name="DIRECTO30">[30]APU!$U$1901</definedName>
    <definedName name="DIRECTO31">[30]APU!$U$1962</definedName>
    <definedName name="DIRECTO32">[30]APU!$U$2023</definedName>
    <definedName name="DIRECTO33">[30]APU!$U$2084</definedName>
    <definedName name="DIRECTO34">[30]APU!$U$2145</definedName>
    <definedName name="DIRECTO35">[30]APU!$U$2206</definedName>
    <definedName name="DIRECTO36">[30]APU!$U$2267</definedName>
    <definedName name="DIRECTO37">[30]APU!$U$2328</definedName>
    <definedName name="DIRECTO38">[30]APU!$U$2389</definedName>
    <definedName name="DIRECTO39">[30]APU!$U$2450</definedName>
    <definedName name="DIRECTO4">[30]APU!$U$315</definedName>
    <definedName name="DIRECTO4.20">[30]APU!$U$9216</definedName>
    <definedName name="DIRECTO4.21">[30]APU!$U$9277</definedName>
    <definedName name="DIRECTO4.22">[30]APU!$U$9338</definedName>
    <definedName name="DIRECTO4.23">[30]APU!$U$9399</definedName>
    <definedName name="DIRECTO4.24">[30]APU!$U$9460</definedName>
    <definedName name="DIRECTO4.25">[30]APU!$U$9521</definedName>
    <definedName name="DIRECTO4.26">[30]APU!$U$9582</definedName>
    <definedName name="DIRECTO4.27">[30]APU!$U$9643</definedName>
    <definedName name="DIRECTO4.28">[30]APU!$U$9704</definedName>
    <definedName name="DIRECTO4.29">[30]APU!$U$9765</definedName>
    <definedName name="DIRECTO4.30">[30]APU!$U$9826</definedName>
    <definedName name="DIRECTO4.31">[30]APU!$U$9887</definedName>
    <definedName name="DIRECTO4.32">[30]APU!$U$9948</definedName>
    <definedName name="DIRECTO4.33">[30]APU!$U$10009</definedName>
    <definedName name="DIRECTO4.34">[30]APU!$U$10070</definedName>
    <definedName name="DIRECTO4.35">[30]APU!$U$11595</definedName>
    <definedName name="DIRECTO4.36">[30]APU!$U$11656</definedName>
    <definedName name="DIRECTO4.37">[30]APU!$U$15987</definedName>
    <definedName name="DIRECTO4.38">[30]APU!$U$15194</definedName>
    <definedName name="DIRECTO4.39">[30]APU!$U$14279</definedName>
    <definedName name="DIRECTO4.40">[30]APU!$U$14340</definedName>
    <definedName name="DIRECTO4.41">[30]APU!$U$14401</definedName>
    <definedName name="DIRECTO4.42">[30]APU!$U$14462</definedName>
    <definedName name="DIRECTO4.43">[30]APU!$U$14584</definedName>
    <definedName name="DIRECTO4.44">[30]APU!$U$16048</definedName>
    <definedName name="DIRECTO4.45">[30]APU!$U$16109</definedName>
    <definedName name="DIRECTO4.46">[30]APU!$U$14706</definedName>
    <definedName name="DIRECTO4.47">[30]APU!$U$15926</definedName>
    <definedName name="DIRECTO4.48">[30]APU!$U$16170</definedName>
    <definedName name="DIRECTO4.49">[30]APU!$U$16231</definedName>
    <definedName name="DIRECTO4.50">[30]APU!$U$16902</definedName>
    <definedName name="DIRECTO4.51">[30]APU!$U$17634</definedName>
    <definedName name="DIRECTO4.52">[30]APU!$U$17695</definedName>
    <definedName name="DIRECTO40">[30]APU!$U$2511</definedName>
    <definedName name="DIRECTO41">[30]APU!$U$2572</definedName>
    <definedName name="DIRECTO42">[30]APU!$U$2633</definedName>
    <definedName name="DIRECTO43">[30]APU!$U$2694</definedName>
    <definedName name="DIRECTO44">[30]APU!$U$2755</definedName>
    <definedName name="DIRECTO45">[30]APU!$U$2816</definedName>
    <definedName name="DIRECTO46">[30]APU!$U$2877</definedName>
    <definedName name="DIRECTO47">[30]APU!$U$2938</definedName>
    <definedName name="DIRECTO48">[30]APU!$U$2999</definedName>
    <definedName name="DIRECTO49">[30]APU!$U$3060</definedName>
    <definedName name="DIRECTO5">[30]APU!$U$376</definedName>
    <definedName name="DIRECTO5.100">[30]APU!$U$12449</definedName>
    <definedName name="DIRECTO5.101">[30]APU!$U$12510</definedName>
    <definedName name="DIRECTO5.104">[30]APU!$U$12571</definedName>
    <definedName name="DIRECTO5.105">[30]APU!$U$12632</definedName>
    <definedName name="DIRECTO5.106">[30]APU!$U$12693</definedName>
    <definedName name="DIRECTO5.107">[30]APU!$U$12754</definedName>
    <definedName name="DIRECTO5.108">[30]APU!$U$12815</definedName>
    <definedName name="DIRECTO5.109">[30]APU!$U$12876</definedName>
    <definedName name="DIRECTO5.111">[30]APU!$U$12937</definedName>
    <definedName name="DIRECTO5.112">[30]APU!$U$12998</definedName>
    <definedName name="DIRECTO5.113">[30]APU!$U$14767</definedName>
    <definedName name="DIRECTO5.114">[30]APU!$U$14828</definedName>
    <definedName name="DIRECTO5.115">[30]APU!$U$15072</definedName>
    <definedName name="DIRECTO5.53">[30]APU!$U$10131</definedName>
    <definedName name="DIRECTO5.54">[30]APU!$U$10192</definedName>
    <definedName name="DIRECTO5.55">[30]APU!$U$10253</definedName>
    <definedName name="DIRECTO5.56">[30]APU!$U$10314</definedName>
    <definedName name="DIRECTO5.57">[30]APU!$U$10375</definedName>
    <definedName name="DIRECTO5.58">[30]APU!$U$10436</definedName>
    <definedName name="DIRECTO5.59">[30]APU!$U$10497</definedName>
    <definedName name="DIRECTO5.60">[30]APU!$U$10558</definedName>
    <definedName name="DIRECTO5.61">[30]APU!$U$10619</definedName>
    <definedName name="DIRECTO5.62">[30]APU!$U$10680</definedName>
    <definedName name="DIRECTO5.63">[30]APU!$U$10741</definedName>
    <definedName name="DIRECTO5.64">[30]APU!$U$10802</definedName>
    <definedName name="DIRECTO5.65">[30]APU!$U$10863</definedName>
    <definedName name="DIRECTO5.66">[30]APU!$U$10924</definedName>
    <definedName name="DIRECTO5.67">[30]APU!$U$10985</definedName>
    <definedName name="DIRECTO5.68">[30]APU!$U$11046</definedName>
    <definedName name="DIRECTO5.69">[30]APU!$U$11107</definedName>
    <definedName name="DIRECTO5.70">[30]APU!$U$11168</definedName>
    <definedName name="DIRECTO5.71">[30]APU!$U$11229</definedName>
    <definedName name="DIRECTO5.72">[30]APU!$U$12022</definedName>
    <definedName name="DIRECTO5.73">[30]APU!$U$12083</definedName>
    <definedName name="DIRECTO5.74">[30]APU!$U$12144</definedName>
    <definedName name="DIRECTO5.77">[30]APU!$U$12205</definedName>
    <definedName name="DIRECTO5.78">[30]APU!$U$12327</definedName>
    <definedName name="DIRECTO5.79">[30]APU!$U$12388</definedName>
    <definedName name="DIRECTO5.80">[30]APU!$U$12266</definedName>
    <definedName name="DIRECTO5.82">[30]APU!$U$14035</definedName>
    <definedName name="DIRECTO5.83">[30]APU!$U$14096</definedName>
    <definedName name="DIRECTO5.84">[30]APU!$U$13364</definedName>
    <definedName name="DIRECTO5.85">[30]APU!$U$13425</definedName>
    <definedName name="DIRECTO5.86">[30]APU!$U$13486</definedName>
    <definedName name="DIRECTO5.87">[30]APU!$U$13547</definedName>
    <definedName name="DIRECTO5.88">[30]APU!$U$13608</definedName>
    <definedName name="DIRECTO5.89">[30]APU!$U$13669</definedName>
    <definedName name="DIRECTO5.90">[30]APU!$U$13730</definedName>
    <definedName name="DIRECTO5.91">[30]APU!$U$13791</definedName>
    <definedName name="DIRECTO5.92">[30]APU!$U$13852</definedName>
    <definedName name="DIRECTO5.93">[30]APU!$U$13913</definedName>
    <definedName name="DIRECTO5.94">[30]APU!$U$13974</definedName>
    <definedName name="DIRECTO5.95">[30]APU!$U$13059</definedName>
    <definedName name="DIRECTO5.96">[30]APU!$U$13120</definedName>
    <definedName name="DIRECTO5.97">[30]APU!$U$13181</definedName>
    <definedName name="DIRECTO5.98">[30]APU!$U$13242</definedName>
    <definedName name="DIRECTO5.99">[30]APU!$U$13303</definedName>
    <definedName name="DIRECTO50">[30]APU!$U$3121</definedName>
    <definedName name="DIRECTO51">[30]APU!$U$3182</definedName>
    <definedName name="DIRECTO52">[30]APU!$U$3243</definedName>
    <definedName name="DIRECTO53">[30]APU!$U$3304</definedName>
    <definedName name="DIRECTO54">[30]APU!$U$3365</definedName>
    <definedName name="DIRECTO55">[30]APU!$U$3426</definedName>
    <definedName name="DIRECTO56">[30]APU!$U$3487</definedName>
    <definedName name="DIRECTO57">[30]APU!$U$3548</definedName>
    <definedName name="DIRECTO58">[30]APU!$U$3609</definedName>
    <definedName name="DIRECTO59">[30]APU!$U$3670</definedName>
    <definedName name="DIRECTO6">[30]APU!$U$437</definedName>
    <definedName name="DIRECTO60">[30]APU!$U$3731</definedName>
    <definedName name="DIRECTO61">[30]APU!$U$3792</definedName>
    <definedName name="DIRECTO62">[30]APU!$U$3853</definedName>
    <definedName name="DIRECTO63">[30]APU!$U$3914</definedName>
    <definedName name="DIRECTO64">[30]APU!$U$3975</definedName>
    <definedName name="DIRECTO65">[30]APU!$U$4036</definedName>
    <definedName name="DIRECTO66">[30]APU!$U$4097</definedName>
    <definedName name="DIRECTO67">[30]APU!$U$4158</definedName>
    <definedName name="DIRECTO68">[30]APU!$U$4219</definedName>
    <definedName name="DIRECTO69">[30]APU!$U$4280</definedName>
    <definedName name="DIRECTO7">[30]APU!$U$498</definedName>
    <definedName name="DIRECTO7.12">[30]APU!$U$8305</definedName>
    <definedName name="DIRECTO7.13">[30]APU!$U$8366</definedName>
    <definedName name="DIRECTO7.14">[30]APU!$U$8427</definedName>
    <definedName name="DIRECTO7.15">[30]APU!$U$8488</definedName>
    <definedName name="DIRECTO7.16">[30]APU!$U$8606</definedName>
    <definedName name="DIRECTO7.17">[30]APU!$U$11290</definedName>
    <definedName name="DIRECTO7.18">[30]APU!$U$11351</definedName>
    <definedName name="DIRECTO7.19">[30]APU!$U$11412</definedName>
    <definedName name="DIRECTO7.20">[30]APU!$U$11473</definedName>
    <definedName name="DIRECTO7.21">[30]APU!$U$11534</definedName>
    <definedName name="DIRECTO7.22">[30]APU!$U$11717</definedName>
    <definedName name="DIRECTO7.23">[30]APU!$U$11778</definedName>
    <definedName name="DIRECTO7.24">[30]APU!$U$14645</definedName>
    <definedName name="DIRECTO7.25">[30]APU!$U$15255</definedName>
    <definedName name="DIRECTO7.26">[30]APU!$U$15316</definedName>
    <definedName name="DIRECTO7.27">[30]APU!$U$15377</definedName>
    <definedName name="DIRECTO7.28">[30]APU!$U$15438</definedName>
    <definedName name="DIRECTO7.29">[30]APU!$U$15499</definedName>
    <definedName name="DIRECTO7.30">[30]APU!$U$15560</definedName>
    <definedName name="DIRECTO7.31">[30]APU!$U$15621</definedName>
    <definedName name="DIRECTO7.32">[30]APU!$U$15682</definedName>
    <definedName name="DIRECTO7.33">[30]APU!$U$15743</definedName>
    <definedName name="DIRECTO7.34">[30]APU!$U$15804</definedName>
    <definedName name="DIRECTO7.35">[30]APU!$U$15865</definedName>
    <definedName name="DIRECTO7.36">[30]APU!$U$17085</definedName>
    <definedName name="DIRECTO7.37">[30]APU!$U$17268</definedName>
    <definedName name="DIRECTO7.38">[30]APU!$U$17207</definedName>
    <definedName name="DIRECTO7.39">[30]APU!$U$17390</definedName>
    <definedName name="DIRECTO7.40">[30]APU!$U$17451</definedName>
    <definedName name="DIRECTO7.41">[30]APU!$U$17512</definedName>
    <definedName name="DIRECTO7.42">[30]APU!$U$17146</definedName>
    <definedName name="DIRECTO7.43">[30]APU!$U$17573</definedName>
    <definedName name="DIRECTO7.44">[30]APU!$U$17329</definedName>
    <definedName name="DIRECTO70">[30]APU!$U$4341</definedName>
    <definedName name="DIRECTO71">[30]APU!$U$4402</definedName>
    <definedName name="DIRECTO72">[30]APU!$U$4463</definedName>
    <definedName name="DIRECTO73">[30]APU!$U$4524</definedName>
    <definedName name="DIRECTO74">[30]APU!$U$4585</definedName>
    <definedName name="DIRECTO75">[30]APU!$U$4646</definedName>
    <definedName name="DIRECTO76">[30]APU!$U$4707</definedName>
    <definedName name="DIRECTO77">[30]APU!$U$4768</definedName>
    <definedName name="DIRECTO78">[30]APU!$U$4829</definedName>
    <definedName name="DIRECTO79">[30]APU!$U$4890</definedName>
    <definedName name="DIRECTO8">[30]APU!$U$559</definedName>
    <definedName name="DIRECTO80">[30]APU!$U$4951</definedName>
    <definedName name="DIRECTO81">[30]APU!$U$5012</definedName>
    <definedName name="DIRECTO82">[30]APU!$U$5073</definedName>
    <definedName name="DIRECTO83">[30]APU!$U$5134</definedName>
    <definedName name="DIRECTO84">[30]APU!$U$5195</definedName>
    <definedName name="DIRECTO85">[30]APU!$U$5256</definedName>
    <definedName name="DIRECTO86">[30]APU!$U$5317</definedName>
    <definedName name="DIRECTO87">[30]APU!$U$5378</definedName>
    <definedName name="DIRECTO88">[30]APU!$U$5439</definedName>
    <definedName name="DIRECTO89">[30]APU!$U$5500</definedName>
    <definedName name="DIRECTO9">[30]APU!$U$620</definedName>
    <definedName name="DIRECTO9.1">[30]APU!$U$16597</definedName>
    <definedName name="DIRECTO9.2">[30]APU!$U$16658</definedName>
    <definedName name="DIRECTO9.3">[30]APU!$U$16719</definedName>
    <definedName name="DIRECTO9.4">[30]APU!$U$16780</definedName>
    <definedName name="DIRECTO9.5">[30]APU!$U$16841</definedName>
    <definedName name="DIRECTO90">[30]APU!$U$5561</definedName>
    <definedName name="DIRECTO91">[30]APU!$U$5622</definedName>
    <definedName name="DIRECTO92">[30]APU!$U$5683</definedName>
    <definedName name="DIRECTO93">[30]APU!$U$5744</definedName>
    <definedName name="DIRECTO94">[30]APU!$U$5805</definedName>
    <definedName name="DIRECTO95">[30]APU!$U$5866</definedName>
    <definedName name="DIRECTO96">[30]APU!$U$5927</definedName>
    <definedName name="DIRECTO97">[30]APU!$U$5988</definedName>
    <definedName name="DIRECTO98">[30]APU!$U$6049</definedName>
    <definedName name="DIRECTO99">[30]APU!$U$6110</definedName>
    <definedName name="Dólar">[6]Datos!$C$14</definedName>
    <definedName name="DuracionMeses">#REF!</definedName>
    <definedName name="DuracionSemanas">#REF!</definedName>
    <definedName name="e">#REF!</definedName>
    <definedName name="EF">[31]AIU!$A$1:$IU$4</definedName>
    <definedName name="ENE">#REF!</definedName>
    <definedName name="Ensayos">#REF!</definedName>
    <definedName name="EQUIPO" localSheetId="1">#REF!</definedName>
    <definedName name="EQUIPO" localSheetId="5">#REF!</definedName>
    <definedName name="EQUIPO">#REF!</definedName>
    <definedName name="EQUIPOS">[7]Equipo!$A$16:$G$79</definedName>
    <definedName name="EREE">#REF!</definedName>
    <definedName name="ES">'[17]CIRCUITOS CODENSA'!#REF!</definedName>
    <definedName name="EST10A">#REF!</definedName>
    <definedName name="EST10V1">#REF!</definedName>
    <definedName name="EST11A">#REF!</definedName>
    <definedName name="ESTADO">[32]Hoja2!$A$1:$A$3</definedName>
    <definedName name="Excel_BuiltIn__FilterDatabase_2">'[33]Presup Av 1o de mayo con 73a '!$A$17:$N$110</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7">#REF!</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3">'[34]COSTOS OFICINA'!#REF!</definedName>
    <definedName name="Excel_BuiltIn_Print_Titles_4">'[34]COSTOS CAMPAMENTO'!#REF!</definedName>
    <definedName name="EXCROC">'[35]Análisis de precios'!$H$52</definedName>
    <definedName name="FactorCostoPotencia">[26]Modelo!#REF!</definedName>
    <definedName name="FactorMultFinal">#REF!</definedName>
    <definedName name="FactorMultiplicaCalculado">#REF!</definedName>
    <definedName name="fd" localSheetId="1">'[20]A. P. U.'!#REF!</definedName>
    <definedName name="fd" localSheetId="5">'[20]A. P. U.'!#REF!</definedName>
    <definedName name="fd">'[20]A. P. U.'!#REF!</definedName>
    <definedName name="FEB">#REF!</definedName>
    <definedName name="FECH">[10]DATOS!$D$6</definedName>
    <definedName name="Fecha">[24]Datos!$B$7</definedName>
    <definedName name="Festivos">'[36]días habiles 2015'!$D$2:$D$21</definedName>
    <definedName name="Fin_de_semana">'[36]días habiles 2015'!$M$1:$M$2</definedName>
    <definedName name="Fletes">[6]Datos!$G$18</definedName>
    <definedName name="FO">'[17]CIRCUITOS CODENSA'!#REF!</definedName>
    <definedName name="G">#REF!</definedName>
    <definedName name="GanEquipos">[6]Datos!$J$16</definedName>
    <definedName name="GanFletes">[6]Datos!#REF!</definedName>
    <definedName name="GanMetal">[6]Datos!$J$17</definedName>
    <definedName name="GanOtros">[6]Datos!$J$19</definedName>
    <definedName name="GanSuministro">[6]Datos!$J$15</definedName>
    <definedName name="GanViáticos">[6]Datos!#REF!</definedName>
    <definedName name="GastosViajes">#REF!</definedName>
    <definedName name="GG">'[17]CIRCUITOS CODENSA'!#REF!</definedName>
    <definedName name="GKJDGDIJZ">"Imagen 3"</definedName>
    <definedName name="GL">[6]Datos!$L$10</definedName>
    <definedName name="_xlnm.Recorder">#REF!</definedName>
    <definedName name="GRUPO1" localSheetId="1">#REF!</definedName>
    <definedName name="GRUPO1" localSheetId="5">#REF!</definedName>
    <definedName name="GRUPO1">#REF!</definedName>
    <definedName name="GRUPO2" localSheetId="1">#REF!</definedName>
    <definedName name="GRUPO2" localSheetId="5">#REF!</definedName>
    <definedName name="GRUPO2">#REF!</definedName>
    <definedName name="h">#REF!</definedName>
    <definedName name="HOJA1" localSheetId="1">#REF!</definedName>
    <definedName name="HOJA1" localSheetId="5">#REF!</definedName>
    <definedName name="HOJA1">#REF!</definedName>
    <definedName name="HonoraProfesionales">#REF!</definedName>
    <definedName name="HonoraTecnicos">#REF!</definedName>
    <definedName name="I" localSheetId="1">#REF!</definedName>
    <definedName name="I" localSheetId="5">#REF!</definedName>
    <definedName name="I">#REF!</definedName>
    <definedName name="IF" localSheetId="1">'[20]A. P. U.'!#REF!</definedName>
    <definedName name="IF" localSheetId="5">'[20]A. P. U.'!#REF!</definedName>
    <definedName name="IF">'[20]A. P. U.'!#REF!</definedName>
    <definedName name="Impacto">#REF!</definedName>
    <definedName name="ImpPolizasConsultoria">#REF!</definedName>
    <definedName name="ImpPolizasObra">#REF!</definedName>
    <definedName name="Imprevistos">[6]Datos!$C$18</definedName>
    <definedName name="inf" localSheetId="1">#REF!</definedName>
    <definedName name="inf" localSheetId="5">#REF!</definedName>
    <definedName name="inf">#REF!</definedName>
    <definedName name="INFG" localSheetId="1">#REF!</definedName>
    <definedName name="INFG" localSheetId="5">#REF!</definedName>
    <definedName name="INFG">#REF!</definedName>
    <definedName name="Instalacion">#REF!</definedName>
    <definedName name="Insumos">#REF!</definedName>
    <definedName name="Interventor">[24]Datos!$B$5</definedName>
    <definedName name="INV_11">'[37]PR 1'!$A$2:$N$655</definedName>
    <definedName name="Io">#REF!</definedName>
    <definedName name="IPP_0">[38]Parámetros!$C$269</definedName>
    <definedName name="IPP_m1">'ESQUEMA TIPO 100% FACTURACIÓN'!$C$14</definedName>
    <definedName name="ITEM" localSheetId="1">#REF!</definedName>
    <definedName name="ITEM" localSheetId="5">#REF!</definedName>
    <definedName name="ITEM">#REF!</definedName>
    <definedName name="ITEM2.10">[30]APU!$E$14843</definedName>
    <definedName name="ITEM2.11">[30]APU!$E$14904</definedName>
    <definedName name="ITEM2.12">[30]APU!$E$14965</definedName>
    <definedName name="ITEM3.15">[30]APU!$E$8621</definedName>
    <definedName name="ITEM3.16">[30]APU!$E$8682</definedName>
    <definedName name="ITEM3.17">[30]APU!$E$8743</definedName>
    <definedName name="ITEM3.18">[30]APU!$E$8804</definedName>
    <definedName name="ITEM3.19">[30]APU!$E$8865</definedName>
    <definedName name="ITEM3.20">[30]APU!$E$8926</definedName>
    <definedName name="ITEM3.21">[30]APU!$E$11915</definedName>
    <definedName name="ITEM3.22">[30]APU!$E$14477</definedName>
    <definedName name="ITEM3.23">[30]APU!$E$15087</definedName>
    <definedName name="ITEM4.20">[30]APU!$E$9170</definedName>
    <definedName name="ITEM4.21">[30]APU!$E$9231</definedName>
    <definedName name="ITEM4.22">[30]APU!$E$9292</definedName>
    <definedName name="ITEM4.23">[30]APU!$E$9353</definedName>
    <definedName name="ITEM4.24">[30]APU!$E$9414</definedName>
    <definedName name="ITEM4.25">[30]APU!$E$9475</definedName>
    <definedName name="ITEM4.26">[30]APU!$E$9536</definedName>
    <definedName name="ITEM4.27">[30]APU!$E$9597</definedName>
    <definedName name="ITEM4.28">[30]APU!$E$9658</definedName>
    <definedName name="ITEM4.29">[30]APU!$E$9719</definedName>
    <definedName name="ITEM4.30">[30]APU!$E$9780</definedName>
    <definedName name="ITEM4.31">[30]APU!$E$9841</definedName>
    <definedName name="ITEM4.32">[30]APU!$E$9902</definedName>
    <definedName name="ITEM4.33">[30]APU!$E$9963</definedName>
    <definedName name="ITEM4.34">[30]APU!$E$10024</definedName>
    <definedName name="ITEM4.35">[30]APU!$E$11549</definedName>
    <definedName name="ITEM4.36">[30]APU!$E$11610</definedName>
    <definedName name="ITEM4.37">[30]APU!$E$15941</definedName>
    <definedName name="ITEM4.38">[30]APU!$E$15148</definedName>
    <definedName name="ITEM4.39">[30]APU!$E$14233</definedName>
    <definedName name="ITEM4.40">[30]APU!$E$14294</definedName>
    <definedName name="ITEM4.41">[30]APU!$E$14355</definedName>
    <definedName name="ITEM4.42">[30]APU!$E$14416</definedName>
    <definedName name="ITEM4.43">[30]APU!$E$14538</definedName>
    <definedName name="ITEM4.44">[30]APU!$E$16002</definedName>
    <definedName name="ITEM4.45">[30]APU!$E$16063</definedName>
    <definedName name="ITEM4.46">[30]APU!$E$14660</definedName>
    <definedName name="ITEM5.100">[30]APU!$E$12403</definedName>
    <definedName name="ITEM5.101">[30]APU!$E$12464</definedName>
    <definedName name="ITEM5.104">[30]APU!$E$12525</definedName>
    <definedName name="ITEM5.105">[30]APU!$E$12586</definedName>
    <definedName name="ITEM5.106">[30]APU!$E$12647</definedName>
    <definedName name="ITEM5.107">[30]APU!$E$12708</definedName>
    <definedName name="ITEM5.108">[30]APU!$E$12769</definedName>
    <definedName name="ITEM5.109">[30]APU!$E$12830</definedName>
    <definedName name="ITEM5.111">[30]APU!$E$12891</definedName>
    <definedName name="ITEM5.112">[30]APU!$E$12952</definedName>
    <definedName name="ITEM5.113">[30]APU!$E$14721</definedName>
    <definedName name="ITEM5.114">[30]APU!$E$14782</definedName>
    <definedName name="ITEM5.115">[30]APU!$E$15026</definedName>
    <definedName name="ITEM5.53">[30]APU!$E$10085</definedName>
    <definedName name="ITEM5.54">[30]APU!$E$10146</definedName>
    <definedName name="ITEM5.55">[30]APU!$E$10207</definedName>
    <definedName name="ITEM5.56">[30]APU!$E$10268</definedName>
    <definedName name="ITEM5.57">[30]APU!$E$10329</definedName>
    <definedName name="ITEM5.58">[30]APU!$E$10390</definedName>
    <definedName name="ITEM5.59">[30]APU!$E$10451</definedName>
    <definedName name="ITEM5.60">[30]APU!$E$10512</definedName>
    <definedName name="ITEM5.61">[30]APU!$E$10573</definedName>
    <definedName name="ITEM5.62">[30]APU!$E$10634</definedName>
    <definedName name="ITEM5.63">[30]APU!$E$10695</definedName>
    <definedName name="ITEM5.64">[30]APU!$E$10756</definedName>
    <definedName name="ITEM5.65">[30]APU!$E$10817</definedName>
    <definedName name="ITEM5.66">[30]APU!$E$10878</definedName>
    <definedName name="ITEM5.67">[30]APU!$E$10939</definedName>
    <definedName name="ITEM5.68">[30]APU!$E$11000</definedName>
    <definedName name="ITEM5.69">[30]APU!$E$11061</definedName>
    <definedName name="ITEM5.70">[30]APU!$E$11122</definedName>
    <definedName name="ITEM5.71">[30]APU!$E$11183</definedName>
    <definedName name="ITEM5.72">[30]APU!$E$11976</definedName>
    <definedName name="ITEM5.73">[30]APU!$E$12037</definedName>
    <definedName name="ITEM5.74">[30]APU!$E$12098</definedName>
    <definedName name="ITEM5.77">[30]APU!$E$12159</definedName>
    <definedName name="ITEM5.78">[30]APU!$E$12281</definedName>
    <definedName name="ITEM5.79">[30]APU!$E$12342</definedName>
    <definedName name="ITEM5.80">[30]APU!$E$12220</definedName>
    <definedName name="ITEM5.82">[30]APU!$E$13989</definedName>
    <definedName name="ITEM5.83">[30]APU!$E$14050</definedName>
    <definedName name="ITEM5.84">[30]APU!$E$13318</definedName>
    <definedName name="ITEM5.85">[30]APU!$E$13379</definedName>
    <definedName name="ITEM5.86">[30]APU!$E$13440</definedName>
    <definedName name="ITEM5.87">[30]APU!$E$13501</definedName>
    <definedName name="ITEM5.88">[30]APU!$E$13562</definedName>
    <definedName name="ITEM5.89">[30]APU!$E$13623</definedName>
    <definedName name="ITEM5.90">[30]APU!$E$13684</definedName>
    <definedName name="ITEM5.91">[30]APU!$E$13745</definedName>
    <definedName name="ITEM5.92">[30]APU!$E$13806</definedName>
    <definedName name="ITEM5.93">[30]APU!$E$13867</definedName>
    <definedName name="ITEM5.94">[30]APU!$E$13928</definedName>
    <definedName name="ITEM5.95">[30]APU!$E$13013</definedName>
    <definedName name="ITEM5.96">[30]APU!$E$13074</definedName>
    <definedName name="ITEM5.97">[30]APU!$E$13135</definedName>
    <definedName name="ITEM5.98">[30]APU!$E$13196</definedName>
    <definedName name="ITEM5.99">[30]APU!$E$13257</definedName>
    <definedName name="ITEM521">[29]ITEMS!$A$522</definedName>
    <definedName name="ITEM7.1">[30]APU!$E$7589</definedName>
    <definedName name="ITEM7.10">[30]APU!$E$8138</definedName>
    <definedName name="ITEM7.11">[30]APU!$E$8199</definedName>
    <definedName name="ITEM7.12">[30]APU!$E$8259</definedName>
    <definedName name="ITEM7.13">[30]APU!$E$8320</definedName>
    <definedName name="ITEM7.14">[30]APU!$E$8381</definedName>
    <definedName name="ITEM7.15">[30]APU!$E$8442</definedName>
    <definedName name="ITEM7.16">[30]APU!$E$8560</definedName>
    <definedName name="ITEM7.17">[30]APU!$E$11244</definedName>
    <definedName name="ITEM7.18">[30]APU!$E$11305</definedName>
    <definedName name="ITEM7.19">[30]APU!$E$11366</definedName>
    <definedName name="ITEM7.2">[30]APU!$E$7650</definedName>
    <definedName name="ITEM7.20">[30]APU!$E$11427</definedName>
    <definedName name="ITEM7.21">[30]APU!$E$11488</definedName>
    <definedName name="ITEM7.22">[30]APU!$E$11671</definedName>
    <definedName name="ITEM7.23">[30]APU!$E$11732</definedName>
    <definedName name="ITEM7.24">[30]APU!$E$14599</definedName>
    <definedName name="ITEM7.25">[30]APU!$E$15209</definedName>
    <definedName name="ITEM7.26">[30]APU!$E$15270</definedName>
    <definedName name="ITEM7.27">[30]APU!$E$15331</definedName>
    <definedName name="ITEM7.28">[30]APU!$E$15392</definedName>
    <definedName name="ITEM7.29">[30]APU!$E$15453</definedName>
    <definedName name="ITEM7.3">[30]APU!$E$7711</definedName>
    <definedName name="ITEM7.30">[30]APU!$E$15514</definedName>
    <definedName name="ITEM7.31">[30]APU!$E$15575</definedName>
    <definedName name="ITEM7.32">[30]APU!$E$15636</definedName>
    <definedName name="ITEM7.33">[30]APU!$E$15697</definedName>
    <definedName name="ITEM7.34">[30]APU!$E$15758</definedName>
    <definedName name="ITEM7.35">[30]APU!$E$15819</definedName>
    <definedName name="ITEM7.4">[30]APU!$E$7772</definedName>
    <definedName name="ITEM7.5">[30]APU!$E$7833</definedName>
    <definedName name="ITEM7.6">[30]APU!$E$7894</definedName>
    <definedName name="ITEM7.7">[30]APU!$E$7955</definedName>
    <definedName name="ITEM7.8">[30]APU!$E$8016</definedName>
    <definedName name="ITEM7.9">[30]APU!$E$8077</definedName>
    <definedName name="IVA">[6]Datos!$G$14</definedName>
    <definedName name="IVA.ManoObra">[6]Datos!$G$15</definedName>
    <definedName name="IVA_UTIL">[10]DATOS!$D$11</definedName>
    <definedName name="IVAConsultoria">#REF!</definedName>
    <definedName name="IVASobreUtilidad">#REF!</definedName>
    <definedName name="JET">[6]Datos!#REF!</definedName>
    <definedName name="JJJ">[6]Datos!#REF!</definedName>
    <definedName name="Jornal">[11]Jornal!$A$12:$I$31</definedName>
    <definedName name="JUL">#REF!</definedName>
    <definedName name="JUN">#REF!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7F1">#REF!</definedName>
    <definedName name="K7F2">#REF!</definedName>
    <definedName name="K8ALO">#REF!</definedName>
    <definedName name="K8F1">#REF!</definedName>
    <definedName name="K8F2">#REF!</definedName>
    <definedName name="K9ALO">#REF!</definedName>
    <definedName name="KK">#REF!</definedName>
    <definedName name="l" comment="Codigo Insumo">[39]Insumos!$A$4:$A$1761</definedName>
    <definedName name="LICITACION" localSheetId="1">#REF!</definedName>
    <definedName name="LICITACION" localSheetId="5">#REF!</definedName>
    <definedName name="LICITACION">#REF!</definedName>
    <definedName name="LISBASE1">'[40]Lista Base'!$A$4:$C$2691</definedName>
    <definedName name="LISBASE2">'[41]Lista Base'!$A$4:$D$1999</definedName>
    <definedName name="List_cuadrillas">[27]Salarios!$D$8:$P$8</definedName>
    <definedName name="LISTADOEQUIPOS">[7]Equipo!$A$16:$A$80</definedName>
    <definedName name="LISTADOMATERIALES">[7]Material!$A$11:$A$1009</definedName>
    <definedName name="LISTADOMO">[7]M.Obra!$A$21:$A$50</definedName>
    <definedName name="LISTADOTRANSPORTES">[7]Transp.!$A$16:$A$50</definedName>
    <definedName name="LISTAM">'[42]Listado Materiales'!$A$7:$A$3000</definedName>
    <definedName name="ll">[27]PRESUPUESTO!#REF!</definedName>
    <definedName name="LMATERIALES">'[43]Listado Materiales'!$A$7:$A$2276</definedName>
    <definedName name="LOCA" localSheetId="1">[44]!absc</definedName>
    <definedName name="LOCA" localSheetId="5">[44]!absc</definedName>
    <definedName name="LOCA">[44]!absc</definedName>
    <definedName name="LOCA1" localSheetId="1">[15]!absc</definedName>
    <definedName name="LOCA1" localSheetId="5">[15]!absc</definedName>
    <definedName name="LOCA1">[15]!absc</definedName>
    <definedName name="Longitud">#REF!</definedName>
    <definedName name="Longitud1">#REF!</definedName>
    <definedName name="Longitud2">#REF!</definedName>
    <definedName name="LP">'[17]CIRCUITOS CODENSA'!#REF!</definedName>
    <definedName name="M.O" comment="Mano de obra">[18]M.Obra!$B$35:$B$42</definedName>
    <definedName name="mac">#REF!</definedName>
    <definedName name="MAL" localSheetId="1">'[45]Estado Resumen'!#REF!&lt;2.5</definedName>
    <definedName name="MAL" localSheetId="5">'[45]Estado Resumen'!#REF!&lt;2.5</definedName>
    <definedName name="MAL">'[45]Estado Resumen'!#REF!&lt;2.5</definedName>
    <definedName name="MALO" localSheetId="1">'[46]ESTADO VÍA-CRIT.TECNICO'!#REF!&lt;2.5</definedName>
    <definedName name="MALO" localSheetId="5">'[46]ESTADO VÍA-CRIT.TECNICO'!#REF!&lt;2.5</definedName>
    <definedName name="MALO">'[46]ESTADO VÍA-CRIT.TECNICO'!#REF!&lt;2.5</definedName>
    <definedName name="MANODEOBRA">[7]M.Obra!$A$21:$I$50</definedName>
    <definedName name="ManoObra">[6]Datos!$J$18</definedName>
    <definedName name="mantenimiento">'[47]COSTOS OFICINA'!#REF!</definedName>
    <definedName name="MAR">#REF!</definedName>
    <definedName name="MAT" localSheetId="1">#REF!</definedName>
    <definedName name="MAT" localSheetId="5">#REF!</definedName>
    <definedName name="MAT">#REF!</definedName>
    <definedName name="MATERIALES">#REF!</definedName>
    <definedName name="MAY">#REF!</definedName>
    <definedName name="meses">#REF!</definedName>
    <definedName name="Mínimo">#REF!</definedName>
    <definedName name="ML">[6]Datos!$L$9</definedName>
    <definedName name="MO">'[17]CIRCUITOS CODENSA'!#REF!</definedName>
    <definedName name="MU">'[17]CIRCUITOS CODENSA'!#REF!</definedName>
    <definedName name="MZ">'[17]CIRCUITOS CODENSA'!#REF!</definedName>
    <definedName name="N">#REF!</definedName>
    <definedName name="NdS_Whd">'ESQUEMA TIPO 100% FACTURACIÓN'!$C$12</definedName>
    <definedName name="ninguno">#REF!</definedName>
    <definedName name="NM" localSheetId="1">#REF!</definedName>
    <definedName name="NM" localSheetId="5">#REF!</definedName>
    <definedName name="NM">#REF!</definedName>
    <definedName name="NNN" localSheetId="1">[5]!absc</definedName>
    <definedName name="NNN" localSheetId="5">[5]!absc</definedName>
    <definedName name="NNN">[5]!absc</definedName>
    <definedName name="NO">[6]Datos!$L$7</definedName>
    <definedName name="NoFacturable">#REF!</definedName>
    <definedName name="NOMBRE" localSheetId="1">#REF!</definedName>
    <definedName name="NOMBRE" localSheetId="5">#REF!</definedName>
    <definedName name="NOMBRE">#REF!</definedName>
    <definedName name="NOV">#REF!</definedName>
    <definedName name="NUNI">#REF!</definedName>
    <definedName name="Obra">[24]Datos!$B$1</definedName>
    <definedName name="OCT">#REF!</definedName>
    <definedName name="Oficina">#REF!</definedName>
    <definedName name="ooo" localSheetId="1">#REF!</definedName>
    <definedName name="ooo" localSheetId="5">#REF!</definedName>
    <definedName name="ooo">#REF!</definedName>
    <definedName name="OrigenConsultoria">#REF!</definedName>
    <definedName name="OrigenObra">#REF!</definedName>
    <definedName name="ORO">#REF!</definedName>
    <definedName name="PA">[27]PRESUPUESTO!#REF!</definedName>
    <definedName name="pasamanos">#REF!</definedName>
    <definedName name="PB">[27]PRESUPUESTO!#REF!</definedName>
    <definedName name="PC">[27]PRESUPUESTO!#REF!</definedName>
    <definedName name="PE">[27]PRESUPUESTO!#REF!</definedName>
    <definedName name="PersonalProfesional">#REF!</definedName>
    <definedName name="PersonalTecnico">#REF!</definedName>
    <definedName name="PESO14.2">#REF!</definedName>
    <definedName name="PESO14.3">#REF!</definedName>
    <definedName name="PESO14.4">#REF!</definedName>
    <definedName name="PL">[27]PRESUPUESTO!#REF!</definedName>
    <definedName name="PlazoEnMeses">#REF!</definedName>
    <definedName name="Plegable">#REF!</definedName>
    <definedName name="PMT">#REF!</definedName>
    <definedName name="PRE" localSheetId="1">#REF!</definedName>
    <definedName name="PRE" localSheetId="5">#REF!</definedName>
    <definedName name="PRE">#REF!</definedName>
    <definedName name="PrestacionesSeguridadOtros">#REF!</definedName>
    <definedName name="PRESUPUESTADO">#REF!</definedName>
    <definedName name="Print_Area_MI" localSheetId="1">#REF!</definedName>
    <definedName name="Print_Area_MI" localSheetId="5">#REF!</definedName>
    <definedName name="Print_Area_MI">#REF!</definedName>
    <definedName name="Profesional">#REF!</definedName>
    <definedName name="PROP">[10]DATOS!$D$7</definedName>
    <definedName name="prueba">#REF!</definedName>
    <definedName name="PRUEBA2" localSheetId="1">#REF!</definedName>
    <definedName name="PRUEBA2" localSheetId="5">#REF!</definedName>
    <definedName name="PRUEBA2">#REF!</definedName>
    <definedName name="Q">#REF!</definedName>
    <definedName name="qqq">#REF!</definedName>
    <definedName name="Recorder">#REF!</definedName>
    <definedName name="REG">'[45]Estado Resumen'!XFC1&gt;2.5</definedName>
    <definedName name="Regional">#REF!</definedName>
    <definedName name="REGULAR">'[46]ESTADO VÍA-CRIT.TECNICO'!XFC1&gt;2.5</definedName>
    <definedName name="rell" localSheetId="1">#REF!</definedName>
    <definedName name="rell" localSheetId="5">#REF!</definedName>
    <definedName name="rell">#REF!</definedName>
    <definedName name="RELLG" localSheetId="1">#REF!</definedName>
    <definedName name="RELLG" localSheetId="5">#REF!</definedName>
    <definedName name="RELLG">#REF!</definedName>
    <definedName name="Resistenciaconductor">[26]Modelo!#REF!</definedName>
    <definedName name="rfref">#REF!</definedName>
    <definedName name="RPm0">'ESQUEMA TIPO 100% FACTURACIÓN'!$C$78</definedName>
    <definedName name="rrrr">#REF!</definedName>
    <definedName name="s">[6]Datos!#REF!</definedName>
    <definedName name="S_PR">'ESQUEMA TIPO 100% FACTURACIÓN'!#REF!</definedName>
    <definedName name="SA">[27]PRESUPUESTO!#REF!</definedName>
    <definedName name="saa">#REF!</definedName>
    <definedName name="Salario_minimo">[48]Salarios!$B$2</definedName>
    <definedName name="Salarios">#REF!</definedName>
    <definedName name="SB">[27]PRESUPUESTO!#REF!</definedName>
    <definedName name="SC">[27]PRESUPUESTO!#REF!</definedName>
    <definedName name="Scf">'ESQUEMA TIPO 100% FACTURACIÓN'!#REF!</definedName>
    <definedName name="sdf">#REF!</definedName>
    <definedName name="SE">[27]PRESUPUESTO!#REF!</definedName>
    <definedName name="SEP">#REF!</definedName>
    <definedName name="SF">'[17]CIRCUITOS CODENSA'!#REF!</definedName>
    <definedName name="SGI_V_INDICES_CIRCUITO_CAUSA">#REF!</definedName>
    <definedName name="SI">[6]Datos!$L$6</definedName>
    <definedName name="SJ">'[17]CIRCUITOS CODENSA'!#REF!</definedName>
    <definedName name="SL">[27]PRESUPUESTO!#REF!</definedName>
    <definedName name="SM">'[17]CIRCUITOS CODENSA'!#REF!</definedName>
    <definedName name="SOCIAL">#REF!</definedName>
    <definedName name="st">#REF!</definedName>
    <definedName name="SU">'[17]CIRCUITOS CODENSA'!#REF!</definedName>
    <definedName name="SUBESTACIONES">'[49]OBRAS SES'!#REF!</definedName>
    <definedName name="SUBPRODUCTOS">#REF!</definedName>
    <definedName name="SUBTOTALMAT">'[27]2,2,6,1 Pilotes 0,30'!$I$19</definedName>
    <definedName name="Summary">#REF!</definedName>
    <definedName name="t" localSheetId="1">[5]!absc</definedName>
    <definedName name="t" localSheetId="5">[5]!absc</definedName>
    <definedName name="t">[5]!absc</definedName>
    <definedName name="TA">[27]PRESUPUESTO!#REF!</definedName>
    <definedName name="TABLA" localSheetId="1">#REF!</definedName>
    <definedName name="TABLA" localSheetId="5">#REF!</definedName>
    <definedName name="TABLA">#REF!</definedName>
    <definedName name="tabla2">#REF!</definedName>
    <definedName name="TB">[27]PRESUPUESTO!#REF!</definedName>
    <definedName name="TC">[27]PRESUPUESTO!#REF!</definedName>
    <definedName name="TE">[27]PRESUPUESTO!#REF!</definedName>
    <definedName name="Tecnico">#REF!</definedName>
    <definedName name="TipoCosteo">#REF!</definedName>
    <definedName name="TipoCosteoNivelRiesgo">#REF!</definedName>
    <definedName name="TiposCampamentos">#REF!</definedName>
    <definedName name="TiposEnsayos">#REF!</definedName>
    <definedName name="TiposEquipos">#REF!</definedName>
    <definedName name="TiposOficina">#REF!</definedName>
    <definedName name="TiposPersonalProfesional">#REF!</definedName>
    <definedName name="TiposPersonalTecnico">#REF!</definedName>
    <definedName name="TITULO" localSheetId="1">#REF!</definedName>
    <definedName name="TITULO" localSheetId="5">#REF!</definedName>
    <definedName name="TITULO">#REF!</definedName>
    <definedName name="TL">[27]PRESUPUESTO!#REF!</definedName>
    <definedName name="To">#REF!</definedName>
    <definedName name="TOTAL" localSheetId="1">#REF!</definedName>
    <definedName name="TOTAL" localSheetId="5">#REF!</definedName>
    <definedName name="TOTAL">#REF!</definedName>
    <definedName name="TOTAL_E20">#REF!</definedName>
    <definedName name="Total_Kilometro_típico_aereo_11.4_kV">'[50]c2.5y2.6'!#REF!</definedName>
    <definedName name="Total_Kilometro_típico_aereo_34.5_kV">'[50]c2.5y2.6'!#REF!</definedName>
    <definedName name="Total_Kilometro_típico_aereo_rural_11.4kV">'[50]c2.5y2.6'!#REF!</definedName>
    <definedName name="Total_Kilometro_típico_aereo_rural_34.5kV">'[50]c2.5y2.6'!#REF!</definedName>
    <definedName name="Total_Kilometro_típico_subterraneo_11.4_kV">'[50]c2.5y2.6'!#REF!</definedName>
    <definedName name="Total_Kilometro_típico_subterraneo_34.5_kV">'[50]c2.5y2.6'!#REF!</definedName>
    <definedName name="Total_Proyecto">#REF!</definedName>
    <definedName name="TotalCalidad">#REF!</definedName>
    <definedName name="TotalCam">#REF!</definedName>
    <definedName name="TotalContratoConIva">'[25]COSTEO TOTAL OBRA'!$D$37</definedName>
    <definedName name="TotalContratoSinIVA">'[25]COSTEO TOTAL OBRA'!$D$33</definedName>
    <definedName name="TotalEns">#REF!</definedName>
    <definedName name="TotalEqu">#REF!</definedName>
    <definedName name="TotalImpuestosObra">#REF!</definedName>
    <definedName name="TotalNoFacturable">#REF!</definedName>
    <definedName name="TotalOfi">#REF!</definedName>
    <definedName name="TotalPaginaPersonal">#REF!</definedName>
    <definedName name="TotalPro">#REF!</definedName>
    <definedName name="TotalTec">#REF!</definedName>
    <definedName name="TotalTram">#REF!</definedName>
    <definedName name="TotalVia">#REF!</definedName>
    <definedName name="Tramite">#REF!</definedName>
    <definedName name="Transporte">[27]Trans!$A$12:$I$65</definedName>
    <definedName name="TRAT">[51]desmonte!$E$48</definedName>
    <definedName name="TTA">[27]PRESUPUESTO!#REF!</definedName>
    <definedName name="TTB">[27]PRESUPUESTO!#REF!</definedName>
    <definedName name="TTC">[27]PRESUPUESTO!#REF!</definedName>
    <definedName name="TTE">[27]PRESUPUESTO!#REF!</definedName>
    <definedName name="TTL">[27]PRESUPUESTO!#REF!</definedName>
    <definedName name="TTT">#REF!</definedName>
    <definedName name="TU">'[17]CIRCUITOS CODENSA'!#REF!</definedName>
    <definedName name="Tubo_E.M.T._Ø_1">#REF!</definedName>
    <definedName name="Tubo_E_M_T__Ø_1">#REF!</definedName>
    <definedName name="U" localSheetId="1">#REF!</definedName>
    <definedName name="U" localSheetId="5">#REF!</definedName>
    <definedName name="U">#REF!</definedName>
    <definedName name="UM">'[17]CIRCUITOS CODENSA'!#REF!</definedName>
    <definedName name="UNID">[6]Datos!$L$8</definedName>
    <definedName name="UNIDAD1">[28]ITEMS!$C$2</definedName>
    <definedName name="UNIDAD521">[29]ITEMS!$C$522</definedName>
    <definedName name="US">'[17]CIRCUITOS CODENSA'!#REF!</definedName>
    <definedName name="Utilidad">[6]Datos!$C$19</definedName>
    <definedName name="UtilidadObra">#REF!</definedName>
    <definedName name="v">#REF!</definedName>
    <definedName name="valor1" localSheetId="1">#REF!</definedName>
    <definedName name="valor1" localSheetId="5">#REF!</definedName>
    <definedName name="valor1">#REF!</definedName>
    <definedName name="valor2" localSheetId="1">#REF!</definedName>
    <definedName name="valor2" localSheetId="5">#REF!</definedName>
    <definedName name="valor2">#REF!</definedName>
    <definedName name="VALOR3" localSheetId="1">#REF!</definedName>
    <definedName name="VALOR3" localSheetId="5">#REF!</definedName>
    <definedName name="VALOR3">#REF!</definedName>
    <definedName name="Valoracion">#REF!</definedName>
    <definedName name="VALORACIÓN">#REF!</definedName>
    <definedName name="ValorTotConsultoria">#REF!</definedName>
    <definedName name="variacion">[11]Datos!$B$8</definedName>
    <definedName name="VE">'[17]CIRCUITOS CODENSA'!#REF!</definedName>
    <definedName name="VI">'[17]CIRCUITOS CODENSA'!#REF!</definedName>
    <definedName name="Viajes">#REF!</definedName>
    <definedName name="Viáticos">[6]Datos!$G$19</definedName>
    <definedName name="VR.">#REF!</definedName>
    <definedName name="VVV" localSheetId="1">#REF!</definedName>
    <definedName name="VVV" localSheetId="5">#REF!</definedName>
    <definedName name="VVV">#REF!</definedName>
    <definedName name="WER">'[13]Res-Accide-10'!$S$2:$S$7</definedName>
    <definedName name="WILSON" localSheetId="1">'[13]Res-Accide-10'!#REF!</definedName>
    <definedName name="WILSON" localSheetId="5">'[13]Res-Accide-10'!#REF!</definedName>
    <definedName name="WILSON">'[13]Res-Accide-10'!#REF!</definedName>
    <definedName name="wrn.ar." hidden="1">{#N/A,#N/A,TRUE,"CODIGO DEPENDENCIA"}</definedName>
    <definedName name="WSERWEER">'[34]COSTOS OFICINA'!#REF!</definedName>
    <definedName name="www">#REF!</definedName>
    <definedName name="x">#REF!</definedName>
    <definedName name="XMesCalidades">#REF!</definedName>
    <definedName name="XMesNoFacturables">#REF!</definedName>
    <definedName name="XMesPersonalPromedio">#REF!</definedName>
    <definedName name="XMesProfesionales">#REF!</definedName>
    <definedName name="XMesTecnicos">#REF!</definedName>
    <definedName name="xx">[52]PERSONAL!$D$10</definedName>
    <definedName name="XXX">[6]Datos!#REF!</definedName>
    <definedName name="XXXXXXXXXX" localSheetId="1">#REF!</definedName>
    <definedName name="XXXXXXXXXX" localSheetId="5">#REF!</definedName>
    <definedName name="XXXXXXXXXX">#REF!</definedName>
    <definedName name="XXXXXXXXXXXX" localSheetId="1">#REF!</definedName>
    <definedName name="XXXXXXXXXXXX" localSheetId="5">#REF!</definedName>
    <definedName name="XXXXXXXXXXXX">#REF!</definedName>
    <definedName name="y">#REF!</definedName>
    <definedName name="z">#REF!</definedName>
    <definedName name="ZZZZZZZZZZZ" localSheetId="1">'[20]A. P. U.'!#REF!</definedName>
    <definedName name="ZZZZZZZZZZZ" localSheetId="5">'[20]A. P. U.'!#REF!</definedName>
    <definedName name="ZZZZZZZZZZZ">'[20]A. P. U.'!#REF!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9" i="1" l="1"/>
  <c r="B97" i="1"/>
  <c r="B145" i="1"/>
  <c r="C3" i="12" l="1"/>
  <c r="E36" i="1" l="1"/>
  <c r="B11" i="12" l="1"/>
  <c r="B10" i="12"/>
  <c r="B9" i="12"/>
  <c r="B8" i="12"/>
  <c r="B7" i="12"/>
  <c r="J54" i="1" l="1"/>
  <c r="B99" i="1" l="1"/>
  <c r="B100" i="1" l="1"/>
  <c r="L142" i="1" l="1"/>
  <c r="C161" i="1"/>
  <c r="B161" i="1" s="1"/>
  <c r="E23" i="3"/>
  <c r="E25" i="3" s="1"/>
  <c r="E22" i="3"/>
  <c r="E32" i="3" l="1"/>
  <c r="F12" i="14" l="1"/>
  <c r="F17" i="14"/>
  <c r="G17" i="14" l="1"/>
  <c r="D8" i="26" l="1"/>
  <c r="D7" i="26"/>
  <c r="D6" i="26"/>
  <c r="D5" i="26"/>
  <c r="D4" i="26"/>
  <c r="D3" i="26"/>
  <c r="D2" i="26"/>
  <c r="D9" i="26" l="1"/>
  <c r="B77" i="1" l="1"/>
  <c r="E54" i="1" l="1"/>
  <c r="H54" i="1"/>
  <c r="B54" i="1"/>
  <c r="F54" i="1"/>
  <c r="D54" i="1"/>
  <c r="C54" i="1"/>
  <c r="C36" i="1"/>
  <c r="C26" i="10"/>
  <c r="D44" i="1" l="1"/>
  <c r="F11" i="12" l="1"/>
  <c r="H11" i="12" l="1"/>
  <c r="I11" i="12" s="1"/>
  <c r="G18" i="11"/>
  <c r="G15" i="11"/>
  <c r="G12" i="11"/>
  <c r="G11" i="11"/>
  <c r="G10" i="11"/>
  <c r="G9" i="11"/>
  <c r="G7" i="11"/>
  <c r="G6" i="11"/>
  <c r="G5" i="11"/>
  <c r="G4" i="11"/>
  <c r="G3" i="11"/>
  <c r="G16" i="11" l="1"/>
  <c r="G17" i="11"/>
  <c r="G8" i="11" l="1"/>
  <c r="G14" i="11" l="1"/>
  <c r="G13" i="11"/>
  <c r="E6" i="3"/>
  <c r="E8" i="3" s="1"/>
  <c r="E5" i="3"/>
  <c r="E15" i="3" s="1"/>
  <c r="G32" i="1" l="1"/>
  <c r="I32" i="1" s="1"/>
  <c r="J32" i="1" s="1"/>
  <c r="G31" i="1"/>
  <c r="I31" i="1" s="1"/>
  <c r="F16" i="14"/>
  <c r="G12" i="14"/>
  <c r="G19" i="11"/>
  <c r="G20" i="11" s="1"/>
  <c r="G16" i="14" l="1"/>
  <c r="F19" i="14"/>
  <c r="F10" i="14"/>
  <c r="F9" i="14"/>
  <c r="F8" i="14"/>
  <c r="F11" i="14"/>
  <c r="G54" i="1"/>
  <c r="I54" i="1" s="1"/>
  <c r="D45" i="1"/>
  <c r="D46" i="1"/>
  <c r="D47" i="1"/>
  <c r="A48" i="1"/>
  <c r="G19" i="14" l="1"/>
  <c r="B78" i="1" s="1"/>
  <c r="C136" i="1" s="1"/>
  <c r="D136" i="1" s="1"/>
  <c r="F13" i="14"/>
  <c r="G9" i="14"/>
  <c r="G11" i="14"/>
  <c r="G8" i="14"/>
  <c r="G10" i="14"/>
  <c r="B146" i="1"/>
  <c r="B148" i="1" s="1"/>
  <c r="D36" i="1"/>
  <c r="G36" i="1" s="1"/>
  <c r="C137" i="1" l="1"/>
  <c r="G13" i="14"/>
  <c r="B23" i="14" s="1"/>
  <c r="D137" i="1"/>
  <c r="E136" i="1"/>
  <c r="J31" i="1"/>
  <c r="J33" i="1" s="1"/>
  <c r="F36" i="1" s="1"/>
  <c r="F136" i="1" l="1"/>
  <c r="E137" i="1"/>
  <c r="H36" i="1"/>
  <c r="I36" i="1" s="1"/>
  <c r="K54" i="1"/>
  <c r="G136" i="1" l="1"/>
  <c r="F137" i="1"/>
  <c r="L54" i="1"/>
  <c r="B63" i="1"/>
  <c r="C158" i="1" s="1"/>
  <c r="G137" i="1" l="1"/>
  <c r="H136" i="1"/>
  <c r="H137" i="1" l="1"/>
  <c r="I136" i="1"/>
  <c r="B108" i="1"/>
  <c r="B110" i="1" s="1"/>
  <c r="I137" i="1" l="1"/>
  <c r="J136" i="1"/>
  <c r="K136" i="1" l="1"/>
  <c r="J137" i="1"/>
  <c r="C126" i="1"/>
  <c r="D126" i="1" s="1"/>
  <c r="B118" i="1"/>
  <c r="B86" i="1" l="1"/>
  <c r="B87" i="1" s="1"/>
  <c r="C131" i="1" s="1"/>
  <c r="C129" i="1"/>
  <c r="C130" i="1" s="1"/>
  <c r="B117" i="1"/>
  <c r="C7" i="26"/>
  <c r="E7" i="26" s="1"/>
  <c r="L136" i="1"/>
  <c r="L137" i="1" s="1"/>
  <c r="K137" i="1"/>
  <c r="E126" i="1"/>
  <c r="C128" i="1"/>
  <c r="D129" i="1"/>
  <c r="C2" i="26"/>
  <c r="E2" i="26" s="1"/>
  <c r="B119" i="1"/>
  <c r="C133" i="1" l="1"/>
  <c r="C140" i="1"/>
  <c r="L132" i="1"/>
  <c r="B90" i="1"/>
  <c r="C91" i="1" s="1"/>
  <c r="B91" i="1"/>
  <c r="B92" i="1" s="1"/>
  <c r="C3" i="26"/>
  <c r="E3" i="26" s="1"/>
  <c r="C8" i="26"/>
  <c r="E8" i="26" s="1"/>
  <c r="E4" i="26"/>
  <c r="C90" i="1"/>
  <c r="E90" i="1"/>
  <c r="D90" i="1"/>
  <c r="F7" i="12"/>
  <c r="F9" i="12"/>
  <c r="E6" i="26" l="1"/>
  <c r="C6" i="26" s="1"/>
  <c r="C4" i="26"/>
  <c r="D128" i="1"/>
  <c r="E5" i="26"/>
  <c r="D130" i="1"/>
  <c r="F126" i="1"/>
  <c r="E129" i="1"/>
  <c r="F8" i="12"/>
  <c r="F10" i="12"/>
  <c r="D133" i="1" l="1"/>
  <c r="E128" i="1"/>
  <c r="E9" i="26"/>
  <c r="C9" i="26" s="1"/>
  <c r="C5" i="26"/>
  <c r="E130" i="1"/>
  <c r="G126" i="1"/>
  <c r="F129" i="1"/>
  <c r="E133" i="1" l="1"/>
  <c r="F128" i="1"/>
  <c r="F130" i="1"/>
  <c r="H126" i="1"/>
  <c r="G129" i="1"/>
  <c r="F133" i="1" l="1"/>
  <c r="G128" i="1"/>
  <c r="G130" i="1"/>
  <c r="I126" i="1"/>
  <c r="H129" i="1"/>
  <c r="G133" i="1" l="1"/>
  <c r="H128" i="1"/>
  <c r="H130" i="1"/>
  <c r="J126" i="1"/>
  <c r="I129" i="1"/>
  <c r="H133" i="1" l="1"/>
  <c r="I128" i="1"/>
  <c r="I130" i="1"/>
  <c r="K126" i="1"/>
  <c r="J129" i="1"/>
  <c r="I133" i="1" l="1"/>
  <c r="J130" i="1"/>
  <c r="L126" i="1"/>
  <c r="K129" i="1"/>
  <c r="J128" i="1" l="1"/>
  <c r="K130" i="1"/>
  <c r="L129" i="1"/>
  <c r="J133" i="1" l="1"/>
  <c r="K128" i="1"/>
  <c r="L130" i="1"/>
  <c r="K133" i="1" l="1"/>
  <c r="L128" i="1"/>
  <c r="C25" i="10" s="1"/>
  <c r="B24" i="14" l="1"/>
  <c r="B25" i="14" s="1"/>
  <c r="B26" i="14" s="1"/>
  <c r="C160" i="1" l="1"/>
  <c r="B160" i="1" s="1"/>
  <c r="B68" i="1"/>
  <c r="C68" i="1" s="1"/>
  <c r="C134" i="1"/>
  <c r="D134" i="1" l="1"/>
  <c r="E134" i="1" s="1"/>
  <c r="F134" i="1" s="1"/>
  <c r="C135" i="1"/>
  <c r="B158" i="1"/>
  <c r="E135" i="1" l="1"/>
  <c r="D135" i="1"/>
  <c r="G134" i="1"/>
  <c r="F135" i="1"/>
  <c r="H134" i="1" l="1"/>
  <c r="G135" i="1"/>
  <c r="I134" i="1" l="1"/>
  <c r="H135" i="1"/>
  <c r="C92" i="1"/>
  <c r="J134" i="1" l="1"/>
  <c r="I135" i="1"/>
  <c r="C141" i="1"/>
  <c r="D91" i="1"/>
  <c r="D92" i="1" s="1"/>
  <c r="D140" i="1"/>
  <c r="E140" i="1"/>
  <c r="F140" i="1"/>
  <c r="K134" i="1" l="1"/>
  <c r="J135" i="1"/>
  <c r="L133" i="1"/>
  <c r="D141" i="1"/>
  <c r="E91" i="1"/>
  <c r="E92" i="1" s="1"/>
  <c r="F141" i="1"/>
  <c r="E141" i="1"/>
  <c r="C162" i="1" l="1"/>
  <c r="B162" i="1" s="1"/>
  <c r="L134" i="1"/>
  <c r="L135" i="1" s="1"/>
  <c r="K135" i="1"/>
  <c r="D48" i="1" l="1"/>
  <c r="D49" i="1" s="1"/>
  <c r="D55" i="1" s="1"/>
  <c r="B64" i="1" s="1"/>
  <c r="C159" i="1" s="1"/>
  <c r="B65" i="1" l="1"/>
  <c r="C138" i="1" s="1"/>
  <c r="D138" i="1" s="1"/>
  <c r="B69" i="1" l="1"/>
  <c r="B70" i="1" s="1"/>
  <c r="C70" i="1" s="1"/>
  <c r="B159" i="1"/>
  <c r="B163" i="1" s="1"/>
  <c r="C163" i="1"/>
  <c r="C139" i="1"/>
  <c r="C144" i="1" s="1"/>
  <c r="C69" i="1"/>
  <c r="D139" i="1"/>
  <c r="D144" i="1" s="1"/>
  <c r="E138" i="1"/>
  <c r="C146" i="1" l="1"/>
  <c r="F138" i="1"/>
  <c r="E139" i="1"/>
  <c r="E144" i="1" s="1"/>
  <c r="D146" i="1"/>
  <c r="D147" i="1" s="1"/>
  <c r="C147" i="1" l="1"/>
  <c r="C148" i="1" s="1"/>
  <c r="D148" i="1"/>
  <c r="D149" i="1" s="1"/>
  <c r="E146" i="1"/>
  <c r="E147" i="1" s="1"/>
  <c r="F139" i="1"/>
  <c r="F144" i="1" s="1"/>
  <c r="G138" i="1"/>
  <c r="E148" i="1" l="1"/>
  <c r="G139" i="1"/>
  <c r="G144" i="1" s="1"/>
  <c r="H138" i="1"/>
  <c r="C149" i="1"/>
  <c r="F146" i="1"/>
  <c r="F147" i="1" s="1"/>
  <c r="E149" i="1" l="1"/>
  <c r="G146" i="1"/>
  <c r="G147" i="1" s="1"/>
  <c r="F148" i="1"/>
  <c r="H139" i="1"/>
  <c r="H144" i="1" s="1"/>
  <c r="I138" i="1"/>
  <c r="F149" i="1" l="1"/>
  <c r="J138" i="1"/>
  <c r="I139" i="1"/>
  <c r="I144" i="1" s="1"/>
  <c r="G148" i="1"/>
  <c r="G149" i="1" l="1"/>
  <c r="I146" i="1"/>
  <c r="I147" i="1" s="1"/>
  <c r="H146" i="1"/>
  <c r="H147" i="1" s="1"/>
  <c r="J139" i="1"/>
  <c r="J144" i="1" s="1"/>
  <c r="K138" i="1"/>
  <c r="I148" i="1" l="1"/>
  <c r="I149" i="1" s="1"/>
  <c r="H148" i="1"/>
  <c r="K139" i="1"/>
  <c r="K144" i="1" s="1"/>
  <c r="L138" i="1"/>
  <c r="L139" i="1" s="1"/>
  <c r="L144" i="1" s="1"/>
  <c r="K3" i="12" s="1"/>
  <c r="J146" i="1"/>
  <c r="J147" i="1" s="1"/>
  <c r="H149" i="1" l="1"/>
  <c r="J148" i="1"/>
  <c r="J149" i="1" s="1"/>
  <c r="K146" i="1"/>
  <c r="K147" i="1" s="1"/>
  <c r="K148" i="1" l="1"/>
  <c r="K149" i="1" s="1"/>
  <c r="L146" i="1"/>
  <c r="L147" i="1" s="1"/>
  <c r="L148" i="1" l="1"/>
  <c r="L149" i="1" l="1"/>
  <c r="C152" i="1"/>
  <c r="C151" i="1"/>
</calcChain>
</file>

<file path=xl/sharedStrings.xml><?xml version="1.0" encoding="utf-8"?>
<sst xmlns="http://schemas.openxmlformats.org/spreadsheetml/2006/main" count="388" uniqueCount="308">
  <si>
    <t>RESUMEN DEL ESQUEMA DE SOSTENIBILIDAD</t>
  </si>
  <si>
    <t>Se aplica la resolución de la CREG 101 026, donde se  define la fórmula tarifaria general para establecer la remuneración de la prestación del servicio de energía eléctrica mediante Soluciones Individuales Solares Fotovoltaicas en Zonas No  interconectadas  en $ de diciembre de 2021 y la resolución 40292 de 2022 del Ministerio de Minas y Energía donse se establecen los subsidios para los SISFV ligados a la resolución de la CREG</t>
  </si>
  <si>
    <t>1.  Costo de prestacion del Servicio</t>
  </si>
  <si>
    <t>1.1.  Inversión:  Como la inversión es efectuada con recursos del estado (regalías o FAZNI), no se carga dicho costo al usuario.</t>
  </si>
  <si>
    <t>1.2.  AMGC</t>
  </si>
  <si>
    <t>1.2.1. Administración</t>
  </si>
  <si>
    <t>ADMINISTRACIÓN POR USUARIO</t>
  </si>
  <si>
    <t>Costos Administrativos *</t>
  </si>
  <si>
    <t>Nº Usuarios subsidiados</t>
  </si>
  <si>
    <t>Nº Usuarios no subsidiados</t>
  </si>
  <si>
    <t xml:space="preserve">Nº Total Usuarios </t>
  </si>
  <si>
    <t>*Incluir No. De usuarios del proyecto</t>
  </si>
  <si>
    <t>Costo Administración / Usuario</t>
  </si>
  <si>
    <t>1.2.2. Operación</t>
  </si>
  <si>
    <t>El sistema solar fotovoltaico es totalmente autónomo, por lo tanto no requiere ningún costo de operación.</t>
  </si>
  <si>
    <t>1.2.3. Mantenimiento:  Preventivo + Correctivo</t>
  </si>
  <si>
    <t>1.2.3.1.  Preventivo</t>
  </si>
  <si>
    <t>Personal Mantenimiento</t>
  </si>
  <si>
    <t>Costos Mensuales *</t>
  </si>
  <si>
    <t>Costo Anual</t>
  </si>
  <si>
    <t>Mano de Obra</t>
  </si>
  <si>
    <t>Viáticos</t>
  </si>
  <si>
    <t>Transporte</t>
  </si>
  <si>
    <t>Herramientas</t>
  </si>
  <si>
    <t xml:space="preserve">Seguridad y Salud en el trabajo </t>
  </si>
  <si>
    <t>Prestaciones</t>
  </si>
  <si>
    <t>Otros</t>
  </si>
  <si>
    <t>Total</t>
  </si>
  <si>
    <t>*Incuir salario con prestaciones de los técnicos, valor viáticos, seguriridad y salud en el trabajo, elementos de protección personal, el transporte de acuerdo a la zona y todos los costos asociados.
Nota: Justificar en un documento los costos anteriores.</t>
  </si>
  <si>
    <t>Técnico Electricista</t>
  </si>
  <si>
    <t>Ayudante Técnico</t>
  </si>
  <si>
    <t>Preventivo</t>
  </si>
  <si>
    <t>Nº Visitas al año / Usuario</t>
  </si>
  <si>
    <t>Nº Usuarios</t>
  </si>
  <si>
    <t>Total Visitas</t>
  </si>
  <si>
    <t>Nº Visitas / Cuadrilla al año</t>
  </si>
  <si>
    <t>Costo Anual / Técnicos</t>
  </si>
  <si>
    <t>% Dedicación Técnicos al año</t>
  </si>
  <si>
    <t>Costo Total Anual</t>
  </si>
  <si>
    <t>Costo Anual / Usuario</t>
  </si>
  <si>
    <t>Limpieza de paneles, revisión de baterías, controladores e inversores, y ajuste de terminales</t>
  </si>
  <si>
    <t xml:space="preserve">1.2.3.2.  Correctivo </t>
  </si>
  <si>
    <t>Elementos</t>
  </si>
  <si>
    <t>Tasa de Falla Anual*</t>
  </si>
  <si>
    <t>Costo directo total</t>
  </si>
  <si>
    <t>Costo Mantenimiento Correctivo</t>
  </si>
  <si>
    <t>Capacidad según diseño</t>
  </si>
  <si>
    <t>No. De Elementos</t>
  </si>
  <si>
    <t>Modulo Solar [W]</t>
  </si>
  <si>
    <t>*Estimacion de acuerdo al modelo de calculo de la resolucion CREG 101 026</t>
  </si>
  <si>
    <t>Modulo Solar [Wp]</t>
  </si>
  <si>
    <t>Batería [Ah]</t>
  </si>
  <si>
    <t>Controlador [A]</t>
  </si>
  <si>
    <t>Inversor [W]</t>
  </si>
  <si>
    <t>Otros materiales (Tableros, protecciones, cables, conectores, mástil, puesta a tierra, etc.)</t>
  </si>
  <si>
    <t>-</t>
  </si>
  <si>
    <t>Costo Total Anual de materiales para Mantenimiento Correctivo SISFV</t>
  </si>
  <si>
    <t>% Dedicación Técnico al año</t>
  </si>
  <si>
    <t>Costo anual mano de obra mantenimiento correctivo por usuario</t>
  </si>
  <si>
    <t>Costo Total Anual Mantenimiento Correctivo SISFV</t>
  </si>
  <si>
    <t>Se requiere de un técnico con disponibilidad que realice los mantenimientos correctivos para atender inmediatamente en caso de que se presente una falla. Por tratarse de un servicio público debe garantizarse la atención en el menor tiempo posible.</t>
  </si>
  <si>
    <t>Tipo de Mantemiento</t>
  </si>
  <si>
    <t>Mantenimiento Preventivo SISFV</t>
  </si>
  <si>
    <t>Mantenimiento Correctivo SISFV</t>
  </si>
  <si>
    <t>Costo Total Anual Mantenimiento</t>
  </si>
  <si>
    <t>Componente</t>
  </si>
  <si>
    <t>Costo Mensual / Usuario</t>
  </si>
  <si>
    <t>Administración</t>
  </si>
  <si>
    <t>Mantenimientos</t>
  </si>
  <si>
    <t>1.3.  Costo Comercialización</t>
  </si>
  <si>
    <t>Comercialización (lectura, venta de pines, ingreso de información al SUI)</t>
  </si>
  <si>
    <t>No. Usuarios</t>
  </si>
  <si>
    <t>Costo anual comercialización por usuario</t>
  </si>
  <si>
    <t>1.4.  Costo de financiación por demora en el desembolso de subsidios</t>
  </si>
  <si>
    <t>La demora por parte del Minminas en el desembolso de subsidios solo aplica para los primeros tres meses del primer año del flujo, porque a partir de ese período se empareja el recibo de los subsidios con respecto a lo facturado.</t>
  </si>
  <si>
    <t>La Superintendencia Financiera de Colombia expidió la Resolución 1126 del 31 de agosto de 2022, mediante la cual establece un interés bancario corriente del 23,5 % efectivo anual para los créditos ordinarios y de consumo durante el período comprendido entre el 1 de septiembre del 2022 y el 30 de septiembre de 2022.</t>
  </si>
  <si>
    <t>Valor ingresos primer año por subsidios</t>
  </si>
  <si>
    <t>Valor subsidios primer trimestre</t>
  </si>
  <si>
    <t>Tasa de interés financiación anual</t>
  </si>
  <si>
    <t>Año 1</t>
  </si>
  <si>
    <t>Año 2</t>
  </si>
  <si>
    <t>Año 3</t>
  </si>
  <si>
    <t>Año 4</t>
  </si>
  <si>
    <t>Abono Capital del prestamo</t>
  </si>
  <si>
    <t>Saldo Capital del prestamo</t>
  </si>
  <si>
    <t>Intereses financiación por demora en el desembolso de subsidios en el año 1</t>
  </si>
  <si>
    <t>1.5. Costo de disposición de baterías</t>
  </si>
  <si>
    <t>Valor Anual costo directo Item 1.5 del presupuesto: equipo y herramienta, transporte y mano de obra baterías</t>
  </si>
  <si>
    <t>No. años</t>
  </si>
  <si>
    <t>Tasa inflación anual estimada (Banrepública)</t>
  </si>
  <si>
    <t>Costo de disposición de baterías año 10</t>
  </si>
  <si>
    <t>2. La tarifa eléctrica máxima por kilovatio a facturar a un usuario con SISFV esquemas de facturacion prepago, sería:</t>
  </si>
  <si>
    <t xml:space="preserve">Componente Costo Unitario </t>
  </si>
  <si>
    <t>Facturación ($ / kWh) / Usuario  $ Diciembre-22</t>
  </si>
  <si>
    <t>Inversion</t>
  </si>
  <si>
    <t>Administracion, Mantenimiento y Gestion Comercial</t>
  </si>
  <si>
    <t>Tarifa máxima energía usuario con SSFVI</t>
  </si>
  <si>
    <t>Energia Prepagada para un Mes (kWh)</t>
  </si>
  <si>
    <t>Valor Energia Prepagada para el mes de Sept 2022</t>
  </si>
  <si>
    <t>3. Distribución facturación para un usuario con SISFV</t>
  </si>
  <si>
    <t xml:space="preserve">Distribución Facturación Proyecto </t>
  </si>
  <si>
    <t xml:space="preserve">% </t>
  </si>
  <si>
    <t>Valor                                                                                               $ Diciembre-22</t>
  </si>
  <si>
    <t>Mensual</t>
  </si>
  <si>
    <t>Anual</t>
  </si>
  <si>
    <t>Valor que asume el usuario subsidiado</t>
  </si>
  <si>
    <t>Subsidio ZNI*</t>
  </si>
  <si>
    <t>Valor total servicio eléctrico</t>
  </si>
  <si>
    <t>4. Flujo de fondos</t>
  </si>
  <si>
    <t>Banco de la República - Informe de Política Monetaria - Enero 2022</t>
  </si>
  <si>
    <t>https://www.banrep.gov.co/es/informe-politica-monetaria-enero-2022#:~:text=As%C3%AD%2C%20para%20finales%20de%202022,%25%20y%203%2C6%20%25.</t>
  </si>
  <si>
    <t xml:space="preserve">FLUJO DE FONDOS DE SOSTENIBILIDAD DEL PROYECTO CON RESPECTO AL SUMINISTRO DE ELECTRICIDAD CON SISTEMAS SFV CIFRAS EN PESOS CORRIENTES DEL AÑO*:  </t>
  </si>
  <si>
    <t>*Incluir año</t>
  </si>
  <si>
    <t>CONCEPTO</t>
  </si>
  <si>
    <t>AÑO 0</t>
  </si>
  <si>
    <t>AÑO 1</t>
  </si>
  <si>
    <t>AÑO 2</t>
  </si>
  <si>
    <t>AÑO 3</t>
  </si>
  <si>
    <t>AÑO 4</t>
  </si>
  <si>
    <t>AÑO 5</t>
  </si>
  <si>
    <t>AÑO 6</t>
  </si>
  <si>
    <t>AÑO 7</t>
  </si>
  <si>
    <t>AÑO 8</t>
  </si>
  <si>
    <t>AÑO 9</t>
  </si>
  <si>
    <t>AÑO 10</t>
  </si>
  <si>
    <t>Valor estimado inflación anual*</t>
  </si>
  <si>
    <t>INGRESO POR USUARIO SUBSIDIADO</t>
  </si>
  <si>
    <t>INGRESO POR USUARIO NO SUBSIDIADO</t>
  </si>
  <si>
    <t>INGRESO TOTAL FACTURACIÓN USUARIOS</t>
  </si>
  <si>
    <t>INGRESO SUBSIDIO POR USUARIO</t>
  </si>
  <si>
    <t>INGRESO TOTAL SUBSIDIO ZNI</t>
  </si>
  <si>
    <t>*Incluir valor estimado de inflación anual</t>
  </si>
  <si>
    <t>PRÉSTAMO PARA LA FINANCIACIÓN POR DEMORA EN EL DESEMBOLSO DE SUBSIDIOS</t>
  </si>
  <si>
    <t>INGRESO SUBSIDIO ÚLTIMO TRIMESTRE</t>
  </si>
  <si>
    <t>TOTAL INGRESOS</t>
  </si>
  <si>
    <t>COSTO ADMINISTRACIÓN POR USUARIO</t>
  </si>
  <si>
    <t xml:space="preserve">COSTO TOTAL DE ADMINISTRACIÓN </t>
  </si>
  <si>
    <t>COSTO COMERCIALIZACIÓN POR USUARIO</t>
  </si>
  <si>
    <t>COSTO TOTAL DE COMERCIALIZACIÓN</t>
  </si>
  <si>
    <t>COSTO MANTENIMIENTO POR USUARIO</t>
  </si>
  <si>
    <t>COSTO TOTAL DE MANTENIMIENTO</t>
  </si>
  <si>
    <t>ABONO PRESTAMO DE FINANCIACIÓN POR DEMORA EN EL DESEMBOLSO DE SUBSIDIOS</t>
  </si>
  <si>
    <t>INTERESES PRÉSTAMO DE FINANCIACIÓN POR DEMORA EN EL DESEMBOLSO DE SUBSIDIOS</t>
  </si>
  <si>
    <t>COSTO DE DISPOSICIÓN DE BATERÍAS</t>
  </si>
  <si>
    <t>COSTO DE REPOSICIÓN</t>
  </si>
  <si>
    <t xml:space="preserve">TOTAL COSTOS </t>
  </si>
  <si>
    <t>INVERSIÓN *</t>
  </si>
  <si>
    <t>UTILIDAD TOTAL</t>
  </si>
  <si>
    <t>IMPUESTO DE RENTA (35%)</t>
  </si>
  <si>
    <t>UTILIDAD NETA</t>
  </si>
  <si>
    <t>% UTILIDAD NETA</t>
  </si>
  <si>
    <t>Tasa de costo de oportunidad  =</t>
  </si>
  <si>
    <t>WACC</t>
  </si>
  <si>
    <t>Valor presente neto sin inversión =</t>
  </si>
  <si>
    <t>VPN</t>
  </si>
  <si>
    <t>Valor presente neto con inversión.  =</t>
  </si>
  <si>
    <t>Valor presente neto  =</t>
  </si>
  <si>
    <t>=VNA(WACC;UTILIDAD TOTAL AÑO 1:UTILIDAD TOTAL AÑO 10)</t>
  </si>
  <si>
    <t>7. Resumen de Costos</t>
  </si>
  <si>
    <t>COSTO</t>
  </si>
  <si>
    <t>Costos Administrativos</t>
  </si>
  <si>
    <t>Intereses préstamo Financiación por demora en el desembolso de subsidios</t>
  </si>
  <si>
    <t>Costo Total</t>
  </si>
  <si>
    <t>COSTOS DE PERSONAL ADMINISTRACION</t>
  </si>
  <si>
    <t>Descripción</t>
  </si>
  <si>
    <t>% de Dedicación</t>
  </si>
  <si>
    <t>Salario</t>
  </si>
  <si>
    <t>Factor Prestacional</t>
  </si>
  <si>
    <t>Auxilio de Transporte</t>
  </si>
  <si>
    <t>Costo Mensual</t>
  </si>
  <si>
    <t>Gerente seccional</t>
  </si>
  <si>
    <t>Ingeniero de operaciones</t>
  </si>
  <si>
    <t>Supervisor de seguridad y salud en el trabajo</t>
  </si>
  <si>
    <t>Auxiliar de gestión social y ambiental</t>
  </si>
  <si>
    <t>Auxiliar Administrativo</t>
  </si>
  <si>
    <t>COSTOS DE PERSONAL PARA COMERCIALIZACION</t>
  </si>
  <si>
    <t>Tecnico en lectura y reparto</t>
  </si>
  <si>
    <t>Supervisor de distribución y comercialización</t>
  </si>
  <si>
    <t>Costos de Administración</t>
  </si>
  <si>
    <t>Valor Anual</t>
  </si>
  <si>
    <t>Costos de personal</t>
  </si>
  <si>
    <t>Costos Oficina</t>
  </si>
  <si>
    <t xml:space="preserve">Costos de Administración </t>
  </si>
  <si>
    <t>Costos de Administración por Usuario</t>
  </si>
  <si>
    <t>CÁLCULO DE COSTOS OFICINA</t>
  </si>
  <si>
    <t>DESCRIPCIÓN</t>
  </si>
  <si>
    <t>VALOR</t>
  </si>
  <si>
    <t>Arrendamiento</t>
  </si>
  <si>
    <t>Servicios públicos (energía, agua, internet y otros)</t>
  </si>
  <si>
    <t>Celulares</t>
  </si>
  <si>
    <t>Adecuación de instalaciones</t>
  </si>
  <si>
    <t>Desplazamientos y viáticos</t>
  </si>
  <si>
    <t>Licenciamiento de software</t>
  </si>
  <si>
    <t>Papelería, fotocopias y otros de oficina</t>
  </si>
  <si>
    <t>Elementos de aseo y cafetería</t>
  </si>
  <si>
    <t>Personal no facturable</t>
  </si>
  <si>
    <t>Equipo de oficina</t>
  </si>
  <si>
    <t>Seguridad industrial y ocupacional</t>
  </si>
  <si>
    <t>Costos Financieros y Pólizas</t>
  </si>
  <si>
    <t>Poliza de Calidad del mantenimiento</t>
  </si>
  <si>
    <t>Póliza única de Cumplimiento</t>
  </si>
  <si>
    <t>Póliza Salarios y prestaciones Sociales</t>
  </si>
  <si>
    <t>Responsabilidad civil</t>
  </si>
  <si>
    <t>Seguro contra todo riesgo</t>
  </si>
  <si>
    <t>Financieros (4xmil, chequeras, otros)</t>
  </si>
  <si>
    <t>Superservicios</t>
  </si>
  <si>
    <t>Industria y comercio</t>
  </si>
  <si>
    <t>Subtotal</t>
  </si>
  <si>
    <t>Cartera</t>
  </si>
  <si>
    <t xml:space="preserve">Imprevistos </t>
  </si>
  <si>
    <t>Valor total</t>
  </si>
  <si>
    <t>Costos Comercialización (lectura, venta de pines, ingreso de información al SUI)</t>
  </si>
  <si>
    <t>Soporte técnico medición prepago</t>
  </si>
  <si>
    <t>Nota: El porcentaje de riesgo de cartera debe ser analizado por cada Prestador de Servicio de acuerdo al comportamiento en el pago de los servicios en la zona y de acuerdo al estudio socioeconómico.</t>
  </si>
  <si>
    <t>COSTOS DE PÓLIZAS</t>
  </si>
  <si>
    <t>Valor</t>
  </si>
  <si>
    <t>Valor AOM ($COP)</t>
  </si>
  <si>
    <t>Vigencia de la etapa (meses)</t>
  </si>
  <si>
    <t>*Tomar la sumatoria de costos totales de la fila de costos "TOTAL COSTOS AOM Y REPOSICIÓN" de la hoja "ESQUEMA TIPO - FACTURACIÓN"</t>
  </si>
  <si>
    <t>Valor Etapa de construcción (CAPEX)</t>
  </si>
  <si>
    <t>GARANTÍA</t>
  </si>
  <si>
    <t>Valor asegurado</t>
  </si>
  <si>
    <t>Valor del contrato</t>
  </si>
  <si>
    <t>Plazo (meses)</t>
  </si>
  <si>
    <t>Tasa</t>
  </si>
  <si>
    <t>Prima</t>
  </si>
  <si>
    <t>Gastos</t>
  </si>
  <si>
    <t>Prima estimada con IVA</t>
  </si>
  <si>
    <t>Valor anual</t>
  </si>
  <si>
    <t>Cumplimiento</t>
  </si>
  <si>
    <t>Salarios y prestaciones sociales</t>
  </si>
  <si>
    <t>Calidad del mantenimiento</t>
  </si>
  <si>
    <t>Responsabilidad civil extracontractual</t>
  </si>
  <si>
    <t>Todo Riesgo Materiales</t>
  </si>
  <si>
    <t>NOTA: Los valores de  % del valor del contrato y tasa son orientativos y dependerán de la aseguradora y de las condiciones del contrato de AOM que establezca el Ministerio.</t>
  </si>
  <si>
    <t>COSTOS DE INSUMOS ASEO Y CAFETERÍA</t>
  </si>
  <si>
    <t>Unidad</t>
  </si>
  <si>
    <t>Valor unit</t>
  </si>
  <si>
    <t>Puestos de trabajo</t>
  </si>
  <si>
    <t>Cantidad Mensual por puesto de trabajo</t>
  </si>
  <si>
    <t>Cantidad mensual</t>
  </si>
  <si>
    <t>Valor Total</t>
  </si>
  <si>
    <t>Café Bastilla 500 gr</t>
  </si>
  <si>
    <t>Lb</t>
  </si>
  <si>
    <t>Aromaticas en bolsa</t>
  </si>
  <si>
    <t>Caja</t>
  </si>
  <si>
    <t>Revolvedor plástico</t>
  </si>
  <si>
    <t>bolsa</t>
  </si>
  <si>
    <t>Toallas para cocina</t>
  </si>
  <si>
    <t>rollo</t>
  </si>
  <si>
    <t>Lavaplatos Axión 900 gr</t>
  </si>
  <si>
    <t>und</t>
  </si>
  <si>
    <t>Servilleta Familia</t>
  </si>
  <si>
    <t>Bolsa basura cacera</t>
  </si>
  <si>
    <t>Bolsa basura industrial</t>
  </si>
  <si>
    <t>Jabón líquido 500 gr</t>
  </si>
  <si>
    <t>Azucar tubipack</t>
  </si>
  <si>
    <t>Esponjilla sabra suave</t>
  </si>
  <si>
    <t>Limpiador desinfex</t>
  </si>
  <si>
    <t>Trapeadora</t>
  </si>
  <si>
    <t>Escoba</t>
  </si>
  <si>
    <t>Recogedor</t>
  </si>
  <si>
    <t>Juego de pocillos</t>
  </si>
  <si>
    <t>Valor Mensual</t>
  </si>
  <si>
    <t>Nota: Este documento se debe diligenciar de acuerdo al tamaño de la empresa de servicios públicos y personal contratado para lo sostenibilidad del proyecto en la ZNI</t>
  </si>
  <si>
    <t>FACTOR PRESTACIONAL PERSONAL OPERATIVO</t>
  </si>
  <si>
    <t>ITEM</t>
  </si>
  <si>
    <t>PORCENTAJE</t>
  </si>
  <si>
    <t>1.</t>
  </si>
  <si>
    <t>Salarios y Prestaciones Sociales de Personal Facturable</t>
  </si>
  <si>
    <t>1.1.</t>
  </si>
  <si>
    <t xml:space="preserve">Salarios </t>
  </si>
  <si>
    <t>1.2.</t>
  </si>
  <si>
    <t>Prima anual (legal)</t>
  </si>
  <si>
    <t xml:space="preserve"> ÷ 12 =</t>
  </si>
  <si>
    <t>1.3.</t>
  </si>
  <si>
    <t>Cesantía</t>
  </si>
  <si>
    <t>1.4.</t>
  </si>
  <si>
    <t>Intereses de cesantía</t>
  </si>
  <si>
    <t>1.5.</t>
  </si>
  <si>
    <t>Vacaciones</t>
  </si>
  <si>
    <t>1.6.</t>
  </si>
  <si>
    <t>Seguridad Social (salud + pensión)</t>
  </si>
  <si>
    <t>1.7.</t>
  </si>
  <si>
    <t>Caja de Compensación Familiar</t>
  </si>
  <si>
    <t>1.8.</t>
  </si>
  <si>
    <t>ARL Personal Operativo</t>
  </si>
  <si>
    <t>1.9.</t>
  </si>
  <si>
    <t>Seguro</t>
  </si>
  <si>
    <t>1.10.</t>
  </si>
  <si>
    <t>Otros (Auxilios varios, prestaciones extralegales, Incapacidades no cubiertas)</t>
  </si>
  <si>
    <t>1.11.</t>
  </si>
  <si>
    <t>Dotación</t>
  </si>
  <si>
    <t>Sub-total</t>
  </si>
  <si>
    <t>FACTOR PRESTACIONAL PERSONAL ADMINISTRATIVO</t>
  </si>
  <si>
    <t>ARL Administrativo</t>
  </si>
  <si>
    <t>No.</t>
  </si>
  <si>
    <t>Concepto</t>
  </si>
  <si>
    <t>Valor / Usuario</t>
  </si>
  <si>
    <t>Valor Parcial</t>
  </si>
  <si>
    <t>Valor facturado subsidios primer año</t>
  </si>
  <si>
    <t>Valor facturado primer año por usuarios no subsidiados</t>
  </si>
  <si>
    <t>Valor mora entrega subsidios primer trimestre</t>
  </si>
  <si>
    <t>Valor ingreso primer año por subsidios: (1 - 3)</t>
  </si>
  <si>
    <t>Valor préstamo para suplir la mora en el pago de subsidios</t>
  </si>
  <si>
    <t>Valor ingreso primer año por  usuarios subsidiados</t>
  </si>
  <si>
    <t>Valor ingreso primer año por  usuarios no subsidiados</t>
  </si>
  <si>
    <t>Valor total ingresos año 1: (4 + 5 + 6 + 7)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</si>
</sst>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_(&quot;$&quot;* \(#,##0.00\);_(&quot;$&quot;* &quot;-&quot;??_);_(@_)"/>
    <numFmt numFmtId="165" formatCode="_(* #,##0.00_);_(* \(#,##0.00\);_(* &quot;-&quot;??_);_(@_)"/>
    <numFmt numFmtId="166" formatCode="_-&quot;$&quot;* #,##0.00_-;\-&quot;$&quot;* #,##0.00_-;_-&quot;$&quot;* &quot;-&quot;??_-;_-@_-"/>
    <numFmt numFmtId="167" formatCode="_(&quot;$&quot;\ * #,##0_);_(&quot;$&quot;\ * \(#,##0\);_(&quot;$&quot;\ * &quot;-&quot;_);_(@_)"/>
    <numFmt numFmtId="168" formatCode="_-[$$-240A]\ * #,##0_-;\-[$$-240A]\ * #,##0_-;_-[$$-240A]\ * &quot;-&quot;_-;_-@_-"/>
    <numFmt numFmtId="169" formatCode="0.0%"/>
    <numFmt numFmtId="170" formatCode="_(&quot;$&quot;* #,##0_);_(&quot;$&quot;* \(#,##0\);_(&quot;$&quot;* &quot;-&quot;??_);_(@_)"/>
    <numFmt numFmtId="171" formatCode="_([$$-240A]\ * #,##0_);_([$$-240A]\ * \(#,##0\);_([$$-240A]\ * &quot;-&quot;_);_(@_)"/>
    <numFmt numFmtId="172" formatCode="&quot;$&quot;\ #,##0_);[Red]\(&quot;$&quot;\ #,##0\)"/>
    <numFmt numFmtId="173" formatCode="_-&quot;$&quot;\ * #,##0.00_-;\-&quot;$&quot;\ * #,##0.00_-;_-&quot;$&quot;\ * &quot;-&quot;_-;_-@_-"/>
    <numFmt numFmtId="174" formatCode="_(&quot;$&quot;\ * #,##0.00_);_(&quot;$&quot;\ * \(#,##0.00\);_(&quot;$&quot;\ * &quot;-&quot;??_);_(@_)"/>
    <numFmt numFmtId="175" formatCode="_-&quot;$&quot;\ * #,##0_-;\-&quot;$&quot;\ * #,##0_-;_-&quot;$&quot;\ * &quot;-&quot;??_-;_-@_-"/>
    <numFmt numFmtId="176" formatCode="&quot;$&quot;\ #,##0"/>
    <numFmt numFmtId="177" formatCode="_(&quot;$&quot;\ * #,##0_);_(&quot;$&quot;\ * \(#,##0\);_(&quot;$&quot;\ * &quot;-&quot;??_);_(@_)"/>
    <numFmt numFmtId="178" formatCode="0.0"/>
    <numFmt numFmtId="179" formatCode="#,##0_ ;\-#,##0\ "/>
    <numFmt numFmtId="180" formatCode="#,##0.00_ ;\-#,##0.00\ "/>
    <numFmt numFmtId="181" formatCode="_-&quot;$&quot;\ * #,##0.000_-;\-&quot;$&quot;\ * #,##0.000_-;_-&quot;$&quot;\ * &quot;-&quot;_-;_-@_-"/>
    <numFmt numFmtId="182" formatCode="&quot;$&quot;\ #,##0.00"/>
    <numFmt numFmtId="183" formatCode="0.000"/>
    <numFmt numFmtId="184" formatCode="_(&quot;$&quot;\ * #,##0.00_);_(&quot;$&quot;\ * \(#,##0.00\);_(&quot;$&quot;\ * &quot;-&quot;_);_(@_)"/>
  </numFmts>
  <fonts count="27"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b/>
      <sz val="20"/>
      <color theme="1"/>
      <name val="Calibri"/>
      <family val="2"/>
      <scheme val="minor"/>
    </font>
    <font>
      <b/>
      <sz val="11"/>
      <name val="Calibri"/>
      <family val="2"/>
      <scheme val="minor"/>
    </font>
    <font>
      <sz val="11"/>
      <name val="Arial"/>
      <family val="2"/>
    </font>
    <font>
      <sz val="11"/>
      <name val="Calibri"/>
      <family val="2"/>
      <scheme val="minor"/>
    </font>
    <font>
      <sz val="10"/>
      <color theme="1"/>
      <name val="Arial"/>
      <family val="2"/>
    </font>
    <font>
      <b/>
      <sz val="10"/>
      <color theme="1"/>
      <name val="Arial"/>
      <family val="2"/>
    </font>
    <font>
      <sz val="8"/>
      <color theme="1"/>
      <name val="Calibri"/>
      <family val="2"/>
      <scheme val="minor"/>
    </font>
    <font>
      <i/>
      <sz val="11"/>
      <color theme="1"/>
      <name val="Calibri"/>
      <family val="2"/>
      <scheme val="minor"/>
    </font>
    <font>
      <b/>
      <i/>
      <sz val="11"/>
      <color theme="1"/>
      <name val="Calibri"/>
      <family val="2"/>
      <scheme val="minor"/>
    </font>
    <font>
      <i/>
      <sz val="10"/>
      <color theme="1"/>
      <name val="Arial"/>
      <family val="2"/>
    </font>
    <font>
      <b/>
      <sz val="11"/>
      <color theme="1"/>
      <name val="Arial"/>
      <family val="2"/>
    </font>
    <font>
      <sz val="11"/>
      <color theme="1"/>
      <name val="Arial"/>
      <family val="2"/>
    </font>
    <font>
      <sz val="11"/>
      <color indexed="8"/>
      <name val="Arial"/>
      <family val="2"/>
    </font>
    <font>
      <b/>
      <sz val="11"/>
      <color indexed="8"/>
      <name val="Arial"/>
      <family val="2"/>
    </font>
    <font>
      <b/>
      <sz val="11"/>
      <name val="Arial"/>
      <family val="2"/>
    </font>
    <font>
      <sz val="11"/>
      <color indexed="8"/>
      <name val="Calibri"/>
      <family val="2"/>
      <scheme val="minor"/>
    </font>
    <font>
      <sz val="11"/>
      <color rgb="FF202124"/>
      <name val="Calibri"/>
      <family val="2"/>
      <scheme val="minor"/>
    </font>
    <font>
      <sz val="10"/>
      <color rgb="FF202124"/>
      <name val="Arial"/>
      <family val="2"/>
    </font>
    <font>
      <sz val="10"/>
      <color indexed="8"/>
      <name val="MS Sans Serif"/>
      <family val="2"/>
    </font>
    <font>
      <sz val="10"/>
      <color theme="1"/>
      <name val="Calibri"/>
      <family val="2"/>
      <scheme val="minor"/>
    </font>
    <font>
      <b/>
      <sz val="10"/>
      <name val="Calibri"/>
      <family val="2"/>
      <scheme val="minor"/>
    </font>
    <font>
      <sz val="10"/>
      <name val="Arial"/>
      <family val="2"/>
    </font>
    <font>
      <u/>
      <sz val="11"/>
      <color theme="1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2"/>
        <bgColor indexed="64"/>
      </patternFill>
    </fill>
  </fills>
  <borders count="21">
    <border>
      <left/>
      <right/>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style="thin">
        <color rgb="FF00B050"/>
      </bottom>
      <diagonal/>
    </border>
    <border>
      <left/>
      <right/>
      <top style="thin">
        <color rgb="FF00B050"/>
      </top>
      <bottom style="thin">
        <color rgb="FF00B050"/>
      </bottom>
      <diagonal/>
    </border>
    <border>
      <left/>
      <right style="thin">
        <color rgb="FF00B050"/>
      </right>
      <top style="thin">
        <color rgb="FF00B050"/>
      </top>
      <bottom style="thin">
        <color rgb="FF00B050"/>
      </bottom>
      <diagonal/>
    </border>
    <border>
      <left style="thin">
        <color rgb="FF00B050"/>
      </left>
      <right style="thin">
        <color rgb="FF00B050"/>
      </right>
      <top style="thin">
        <color rgb="FF00B050"/>
      </top>
      <bottom/>
      <diagonal/>
    </border>
    <border>
      <left style="thin">
        <color rgb="FF00B050"/>
      </left>
      <right style="thin">
        <color rgb="FF00B050"/>
      </right>
      <top/>
      <bottom style="thin">
        <color rgb="FF00B050"/>
      </bottom>
      <diagonal/>
    </border>
    <border>
      <left style="thin">
        <color rgb="FF00B050"/>
      </left>
      <right style="thin">
        <color rgb="FF00B050"/>
      </right>
      <top/>
      <bottom/>
      <diagonal/>
    </border>
    <border>
      <left style="thin">
        <color auto="1"/>
      </left>
      <right/>
      <top style="thin">
        <color auto="1"/>
      </top>
      <bottom/>
      <diagonal/>
    </border>
    <border>
      <left style="thin">
        <color rgb="FF00B050"/>
      </left>
      <right/>
      <top/>
      <bottom/>
      <diagonal/>
    </border>
    <border>
      <left/>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rgb="FF00B050"/>
      </left>
      <right/>
      <top/>
      <bottom style="thin">
        <color rgb="FF00B050"/>
      </bottom>
      <diagonal/>
    </border>
    <border>
      <left/>
      <right/>
      <top/>
      <bottom style="thin">
        <color rgb="FF00B050"/>
      </bottom>
      <diagonal/>
    </border>
    <border>
      <left/>
      <right style="thin">
        <color rgb="FF00B050"/>
      </right>
      <top/>
      <bottom style="thin">
        <color rgb="FF00B050"/>
      </bottom>
      <diagonal/>
    </border>
    <border>
      <left/>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s>
  <cellStyleXfs count="12">
    <xf numFmtId="0" fontId="0" fillId="0" borderId="0"/>
    <xf numFmtId="41"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174" fontId="1" fillId="0" borderId="0" applyFont="0" applyFill="0" applyBorder="0" applyAlignment="0" applyProtection="0"/>
    <xf numFmtId="42" fontId="1" fillId="0" borderId="0" applyFont="0" applyFill="0" applyBorder="0" applyAlignment="0" applyProtection="0"/>
    <xf numFmtId="0" fontId="22" fillId="0" borderId="0"/>
    <xf numFmtId="0" fontId="25" fillId="0" borderId="0"/>
    <xf numFmtId="0" fontId="1" fillId="0" borderId="0"/>
    <xf numFmtId="0" fontId="26" fillId="0" borderId="0" applyNumberFormat="0" applyFill="0" applyBorder="0" applyAlignment="0" applyProtection="0"/>
  </cellStyleXfs>
  <cellXfs count="313">
    <xf numFmtId="0" fontId="0" fillId="0" borderId="0" xfId="0"/>
    <xf numFmtId="0" fontId="5" fillId="4" borderId="1" xfId="0" applyFont="1" applyFill="1" applyBorder="1" applyAlignment="1">
      <alignment vertical="center" wrapText="1"/>
    </xf>
    <xf numFmtId="0" fontId="0" fillId="0" borderId="0" xfId="0" applyAlignment="1" applyProtection="1">
      <alignment vertical="center" wrapText="1"/>
      <protection locked="0"/>
    </xf>
    <xf numFmtId="0" fontId="11" fillId="0" borderId="0" xfId="0" applyFont="1" applyAlignment="1">
      <alignment vertical="center" wrapText="1"/>
    </xf>
    <xf numFmtId="0" fontId="11" fillId="0" borderId="9" xfId="0" applyFont="1" applyBorder="1" applyAlignment="1">
      <alignment vertical="center" wrapText="1"/>
    </xf>
    <xf numFmtId="9" fontId="15" fillId="0" borderId="0" xfId="3" applyFont="1" applyAlignment="1">
      <alignment vertical="center"/>
    </xf>
    <xf numFmtId="0" fontId="15" fillId="0" borderId="0" xfId="0" applyFont="1" applyAlignment="1">
      <alignment vertical="center" wrapText="1"/>
    </xf>
    <xf numFmtId="0" fontId="15" fillId="0" borderId="0" xfId="0" applyFont="1" applyAlignment="1">
      <alignment vertical="center"/>
    </xf>
    <xf numFmtId="0" fontId="14" fillId="0" borderId="0" xfId="0" quotePrefix="1" applyFont="1" applyAlignment="1">
      <alignment vertical="center" wrapText="1"/>
    </xf>
    <xf numFmtId="0" fontId="15" fillId="0" borderId="0" xfId="0" applyFont="1" applyAlignment="1">
      <alignment horizontal="center" vertical="center"/>
    </xf>
    <xf numFmtId="9" fontId="15" fillId="0" borderId="0" xfId="0" applyNumberFormat="1"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5" fillId="0" borderId="0" xfId="0" applyFont="1" applyAlignment="1">
      <alignment wrapText="1"/>
    </xf>
    <xf numFmtId="0" fontId="15" fillId="0" borderId="0" xfId="0" applyFont="1" applyAlignment="1">
      <alignment horizontal="center" wrapText="1"/>
    </xf>
    <xf numFmtId="43" fontId="15" fillId="0" borderId="0" xfId="4" applyFont="1" applyAlignment="1">
      <alignment vertical="center" wrapText="1"/>
    </xf>
    <xf numFmtId="0" fontId="14" fillId="0" borderId="0" xfId="0" applyFont="1" applyAlignment="1">
      <alignment horizontal="center" vertical="center" wrapText="1"/>
    </xf>
    <xf numFmtId="44" fontId="15" fillId="0" borderId="0" xfId="2" applyFont="1" applyAlignment="1">
      <alignment vertical="center" wrapText="1"/>
    </xf>
    <xf numFmtId="166" fontId="15" fillId="0" borderId="0" xfId="0" applyNumberFormat="1" applyFont="1" applyAlignment="1">
      <alignment vertical="center" wrapText="1"/>
    </xf>
    <xf numFmtId="10" fontId="16" fillId="0" borderId="0" xfId="0" applyNumberFormat="1" applyFont="1" applyAlignment="1">
      <alignment vertical="center"/>
    </xf>
    <xf numFmtId="175" fontId="15" fillId="0" borderId="0" xfId="2" applyNumberFormat="1" applyFont="1" applyAlignment="1">
      <alignment vertical="center" wrapText="1"/>
    </xf>
    <xf numFmtId="0" fontId="0" fillId="0" borderId="0" xfId="0" applyAlignment="1">
      <alignment vertical="center" wrapText="1"/>
    </xf>
    <xf numFmtId="0" fontId="3" fillId="0" borderId="0" xfId="0" applyFont="1" applyAlignment="1">
      <alignment horizontal="center" vertical="center" wrapText="1"/>
    </xf>
    <xf numFmtId="3" fontId="0" fillId="5" borderId="1" xfId="0" applyNumberFormat="1" applyFill="1" applyBorder="1" applyAlignment="1" applyProtection="1">
      <alignment horizontal="center" vertical="center" wrapText="1"/>
      <protection locked="0"/>
    </xf>
    <xf numFmtId="42" fontId="0" fillId="0" borderId="0" xfId="0" applyNumberFormat="1" applyAlignment="1" applyProtection="1">
      <alignment vertical="center" wrapText="1"/>
      <protection locked="0"/>
    </xf>
    <xf numFmtId="42" fontId="0" fillId="0" borderId="1" xfId="0" applyNumberFormat="1" applyBorder="1" applyAlignment="1" applyProtection="1">
      <alignment horizontal="center" vertical="center" wrapText="1"/>
      <protection locked="0"/>
    </xf>
    <xf numFmtId="42" fontId="5" fillId="6" borderId="1" xfId="0" applyNumberFormat="1" applyFont="1" applyFill="1" applyBorder="1" applyAlignment="1">
      <alignment horizontal="center" vertical="center" wrapText="1"/>
    </xf>
    <xf numFmtId="10" fontId="5" fillId="5" borderId="1" xfId="0" applyNumberFormat="1" applyFont="1" applyFill="1" applyBorder="1" applyAlignment="1" applyProtection="1">
      <alignment horizontal="center" vertical="center" wrapText="1"/>
      <protection locked="0"/>
    </xf>
    <xf numFmtId="179" fontId="7" fillId="0" borderId="1" xfId="1" applyNumberFormat="1" applyFont="1" applyBorder="1" applyAlignment="1" applyProtection="1">
      <alignment horizontal="center" vertical="center" wrapText="1"/>
      <protection locked="0"/>
    </xf>
    <xf numFmtId="168" fontId="0" fillId="0" borderId="0" xfId="0" applyNumberFormat="1" applyAlignment="1" applyProtection="1">
      <alignment vertical="center" wrapText="1"/>
      <protection locked="0"/>
    </xf>
    <xf numFmtId="39" fontId="0" fillId="0" borderId="0" xfId="0" applyNumberFormat="1" applyAlignment="1" applyProtection="1">
      <alignment horizontal="center" vertical="center" wrapText="1"/>
      <protection locked="0"/>
    </xf>
    <xf numFmtId="9" fontId="0" fillId="0" borderId="0" xfId="0" applyNumberFormat="1" applyAlignment="1" applyProtection="1">
      <alignment horizontal="center" vertical="center" wrapText="1"/>
      <protection locked="0"/>
    </xf>
    <xf numFmtId="167" fontId="0" fillId="0" borderId="0" xfId="0" applyNumberFormat="1" applyAlignment="1" applyProtection="1">
      <alignment vertical="center" wrapText="1"/>
      <protection locked="0"/>
    </xf>
    <xf numFmtId="0" fontId="8" fillId="0" borderId="0" xfId="0" applyFont="1" applyAlignment="1">
      <alignment vertical="center" wrapText="1"/>
    </xf>
    <xf numFmtId="0" fontId="9" fillId="0" borderId="0" xfId="0" applyFont="1" applyAlignment="1">
      <alignment vertical="center" wrapText="1"/>
    </xf>
    <xf numFmtId="10" fontId="2" fillId="0" borderId="11" xfId="0" applyNumberFormat="1" applyFont="1" applyBorder="1" applyAlignment="1" applyProtection="1">
      <alignment horizontal="center" vertical="center" wrapText="1"/>
      <protection locked="0"/>
    </xf>
    <xf numFmtId="0" fontId="2" fillId="0" borderId="0" xfId="0" applyFont="1" applyAlignment="1" applyProtection="1">
      <alignment vertical="center" wrapText="1"/>
      <protection locked="0"/>
    </xf>
    <xf numFmtId="0" fontId="2" fillId="0" borderId="0" xfId="0" applyFont="1" applyAlignment="1">
      <alignment vertical="center" wrapText="1"/>
    </xf>
    <xf numFmtId="0" fontId="0" fillId="4" borderId="0" xfId="0" applyFill="1" applyAlignment="1">
      <alignment vertical="center" wrapText="1"/>
    </xf>
    <xf numFmtId="164" fontId="10" fillId="0" borderId="0" xfId="0" applyNumberFormat="1" applyFont="1" applyAlignment="1" applyProtection="1">
      <alignment vertical="center" wrapText="1"/>
      <protection locked="0"/>
    </xf>
    <xf numFmtId="9" fontId="0" fillId="0" borderId="0" xfId="3" applyFont="1" applyAlignment="1" applyProtection="1">
      <alignment horizontal="center" vertical="center" wrapText="1"/>
      <protection locked="0"/>
    </xf>
    <xf numFmtId="17" fontId="0" fillId="0" borderId="0" xfId="0" applyNumberFormat="1" applyAlignment="1" applyProtection="1">
      <alignment horizontal="center" vertical="center" wrapText="1"/>
      <protection locked="0"/>
    </xf>
    <xf numFmtId="42" fontId="14" fillId="0" borderId="0" xfId="7" applyFont="1" applyFill="1" applyBorder="1" applyAlignment="1">
      <alignment vertical="center"/>
    </xf>
    <xf numFmtId="43" fontId="7" fillId="0" borderId="0" xfId="4" applyFont="1"/>
    <xf numFmtId="42" fontId="0" fillId="0" borderId="2" xfId="0" applyNumberFormat="1" applyBorder="1" applyAlignment="1" applyProtection="1">
      <alignment horizontal="center" vertical="center" wrapText="1"/>
      <protection locked="0"/>
    </xf>
    <xf numFmtId="42" fontId="0" fillId="0" borderId="4" xfId="0" applyNumberFormat="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42" fontId="15" fillId="0" borderId="1" xfId="7" applyFont="1" applyBorder="1" applyAlignment="1">
      <alignment vertical="center" wrapText="1"/>
    </xf>
    <xf numFmtId="42" fontId="15" fillId="4" borderId="1" xfId="7" applyFont="1" applyFill="1" applyBorder="1" applyAlignment="1">
      <alignment vertical="center" wrapText="1"/>
    </xf>
    <xf numFmtId="42" fontId="15" fillId="0" borderId="1" xfId="7" applyFont="1" applyFill="1" applyBorder="1" applyAlignment="1">
      <alignment vertical="center" wrapText="1"/>
    </xf>
    <xf numFmtId="0" fontId="5" fillId="0" borderId="1" xfId="0" applyFont="1" applyBorder="1" applyAlignment="1">
      <alignment vertical="center" wrapText="1"/>
    </xf>
    <xf numFmtId="42" fontId="15" fillId="0" borderId="0" xfId="0" applyNumberFormat="1" applyFont="1" applyAlignment="1">
      <alignment vertical="center" wrapText="1"/>
    </xf>
    <xf numFmtId="0" fontId="15" fillId="0" borderId="1" xfId="0" applyFont="1" applyBorder="1" applyAlignment="1">
      <alignment vertical="center" wrapText="1"/>
    </xf>
    <xf numFmtId="0" fontId="15" fillId="4" borderId="1" xfId="0" applyFont="1" applyFill="1" applyBorder="1" applyAlignment="1">
      <alignment vertical="center" wrapText="1"/>
    </xf>
    <xf numFmtId="0" fontId="15" fillId="4" borderId="1" xfId="0" applyFont="1" applyFill="1" applyBorder="1" applyAlignment="1">
      <alignment horizontal="center" vertical="center" wrapText="1"/>
    </xf>
    <xf numFmtId="9" fontId="15"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10" fontId="15" fillId="0" borderId="1" xfId="0" applyNumberFormat="1" applyFont="1" applyBorder="1" applyAlignment="1">
      <alignment horizontal="center" vertical="center" wrapText="1"/>
    </xf>
    <xf numFmtId="9" fontId="15" fillId="4" borderId="1" xfId="0" applyNumberFormat="1" applyFont="1" applyFill="1" applyBorder="1" applyAlignment="1">
      <alignment horizontal="center" vertical="center" wrapText="1"/>
    </xf>
    <xf numFmtId="0" fontId="15" fillId="0" borderId="5" xfId="0" applyFont="1" applyBorder="1" applyAlignment="1">
      <alignment vertical="center" wrapText="1"/>
    </xf>
    <xf numFmtId="42" fontId="15" fillId="0" borderId="5" xfId="7" applyFont="1" applyBorder="1" applyAlignment="1">
      <alignment vertical="center" wrapText="1"/>
    </xf>
    <xf numFmtId="0" fontId="16" fillId="0" borderId="1" xfId="0" applyFont="1" applyBorder="1" applyAlignment="1">
      <alignment vertical="center" wrapText="1"/>
    </xf>
    <xf numFmtId="0" fontId="16" fillId="4" borderId="1" xfId="0" applyFont="1" applyFill="1" applyBorder="1" applyAlignment="1">
      <alignment vertical="center" wrapText="1"/>
    </xf>
    <xf numFmtId="42" fontId="6" fillId="0" borderId="1" xfId="7" applyFont="1" applyBorder="1" applyAlignment="1">
      <alignment vertical="center" wrapText="1"/>
    </xf>
    <xf numFmtId="42" fontId="6" fillId="4" borderId="1" xfId="7" applyFont="1" applyFill="1" applyBorder="1" applyAlignment="1">
      <alignment vertical="center" wrapText="1"/>
    </xf>
    <xf numFmtId="0" fontId="17" fillId="0" borderId="1" xfId="0" applyFont="1" applyBorder="1" applyAlignment="1">
      <alignment vertical="center" wrapText="1"/>
    </xf>
    <xf numFmtId="42" fontId="14" fillId="0" borderId="1" xfId="7" applyFont="1" applyBorder="1" applyAlignment="1">
      <alignment vertical="center" wrapText="1"/>
    </xf>
    <xf numFmtId="0" fontId="15" fillId="0" borderId="1" xfId="0" quotePrefix="1" applyFont="1" applyBorder="1" applyAlignment="1">
      <alignment vertical="center" wrapText="1"/>
    </xf>
    <xf numFmtId="175" fontId="15" fillId="0" borderId="1" xfId="0" quotePrefix="1" applyNumberFormat="1" applyFont="1" applyBorder="1" applyAlignment="1">
      <alignment vertical="center"/>
    </xf>
    <xf numFmtId="0" fontId="15" fillId="4" borderId="1" xfId="0" quotePrefix="1" applyFont="1" applyFill="1" applyBorder="1" applyAlignment="1">
      <alignment vertical="center" wrapText="1"/>
    </xf>
    <xf numFmtId="175" fontId="15" fillId="4" borderId="1" xfId="0" quotePrefix="1" applyNumberFormat="1" applyFont="1" applyFill="1" applyBorder="1" applyAlignment="1">
      <alignment vertical="center"/>
    </xf>
    <xf numFmtId="0" fontId="14" fillId="0" borderId="1" xfId="0" quotePrefix="1" applyFont="1" applyBorder="1" applyAlignment="1">
      <alignment vertical="center" wrapText="1"/>
    </xf>
    <xf numFmtId="175" fontId="14" fillId="0" borderId="1" xfId="2" quotePrefix="1" applyNumberFormat="1" applyFont="1" applyFill="1" applyBorder="1" applyAlignment="1">
      <alignment vertical="center"/>
    </xf>
    <xf numFmtId="42" fontId="15" fillId="0" borderId="1" xfId="7" applyFont="1" applyBorder="1" applyAlignment="1">
      <alignment vertical="center"/>
    </xf>
    <xf numFmtId="42" fontId="15" fillId="0" borderId="1" xfId="7" applyFont="1" applyFill="1" applyBorder="1" applyAlignment="1">
      <alignment vertical="center"/>
    </xf>
    <xf numFmtId="42" fontId="15" fillId="4" borderId="1" xfId="7" applyFont="1" applyFill="1" applyBorder="1" applyAlignment="1">
      <alignment vertical="center"/>
    </xf>
    <xf numFmtId="0" fontId="9" fillId="0" borderId="18" xfId="0" applyFont="1" applyBorder="1" applyAlignment="1" applyProtection="1">
      <alignment horizontal="center" vertical="center" wrapText="1"/>
      <protection locked="0"/>
    </xf>
    <xf numFmtId="0" fontId="13" fillId="0" borderId="0" xfId="0" applyFont="1" applyAlignment="1">
      <alignment vertical="center" wrapText="1"/>
    </xf>
    <xf numFmtId="42" fontId="0" fillId="0" borderId="1" xfId="0" applyNumberFormat="1" applyBorder="1"/>
    <xf numFmtId="0" fontId="17" fillId="0" borderId="1" xfId="0" applyFont="1" applyBorder="1" applyAlignment="1">
      <alignment horizontal="center" vertical="center"/>
    </xf>
    <xf numFmtId="0" fontId="16" fillId="4" borderId="1" xfId="0" applyFont="1" applyFill="1" applyBorder="1" applyAlignment="1">
      <alignment horizontal="center" vertical="center"/>
    </xf>
    <xf numFmtId="10" fontId="17" fillId="4" borderId="1" xfId="0" applyNumberFormat="1" applyFont="1" applyFill="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center"/>
    </xf>
    <xf numFmtId="10" fontId="16" fillId="0" borderId="1" xfId="0" applyNumberFormat="1" applyFont="1" applyBorder="1" applyAlignment="1">
      <alignment vertical="center"/>
    </xf>
    <xf numFmtId="10" fontId="16" fillId="0" borderId="1" xfId="0" applyNumberFormat="1" applyFont="1" applyBorder="1" applyAlignment="1">
      <alignment horizontal="center" vertical="center"/>
    </xf>
    <xf numFmtId="0" fontId="16" fillId="4" borderId="1" xfId="0" applyFont="1" applyFill="1" applyBorder="1" applyAlignment="1">
      <alignment horizontal="left" vertical="center"/>
    </xf>
    <xf numFmtId="10" fontId="16" fillId="4" borderId="1" xfId="0" applyNumberFormat="1" applyFont="1" applyFill="1" applyBorder="1" applyAlignment="1">
      <alignment vertical="center"/>
    </xf>
    <xf numFmtId="10" fontId="16" fillId="4" borderId="1" xfId="0" applyNumberFormat="1" applyFont="1" applyFill="1" applyBorder="1" applyAlignment="1">
      <alignment horizontal="center" vertical="center"/>
    </xf>
    <xf numFmtId="0" fontId="14" fillId="0" borderId="1" xfId="0" applyFont="1" applyBorder="1" applyAlignment="1">
      <alignment wrapText="1"/>
    </xf>
    <xf numFmtId="0" fontId="15" fillId="0" borderId="1" xfId="0" applyFont="1" applyBorder="1" applyAlignment="1">
      <alignment horizontal="center" wrapText="1"/>
    </xf>
    <xf numFmtId="173" fontId="15" fillId="0" borderId="1" xfId="7" applyNumberFormat="1" applyFont="1" applyBorder="1" applyAlignment="1">
      <alignment wrapText="1"/>
    </xf>
    <xf numFmtId="42" fontId="15" fillId="0" borderId="1" xfId="7" applyFont="1" applyBorder="1" applyAlignment="1">
      <alignment wrapText="1"/>
    </xf>
    <xf numFmtId="0" fontId="14" fillId="4" borderId="1" xfId="0" applyFont="1" applyFill="1" applyBorder="1" applyAlignment="1">
      <alignment wrapText="1"/>
    </xf>
    <xf numFmtId="0" fontId="15" fillId="4" borderId="1" xfId="0" applyFont="1" applyFill="1" applyBorder="1" applyAlignment="1">
      <alignment horizontal="center" wrapText="1"/>
    </xf>
    <xf numFmtId="173" fontId="15" fillId="4" borderId="1" xfId="7" applyNumberFormat="1" applyFont="1" applyFill="1" applyBorder="1" applyAlignment="1">
      <alignment wrapText="1"/>
    </xf>
    <xf numFmtId="42" fontId="15" fillId="4" borderId="1" xfId="7" applyFont="1" applyFill="1" applyBorder="1" applyAlignment="1">
      <alignment wrapText="1"/>
    </xf>
    <xf numFmtId="178" fontId="15" fillId="0" borderId="1" xfId="0" applyNumberFormat="1" applyFont="1" applyBorder="1" applyAlignment="1">
      <alignment horizontal="center" wrapText="1"/>
    </xf>
    <xf numFmtId="178" fontId="15" fillId="4" borderId="1" xfId="0" applyNumberFormat="1" applyFont="1" applyFill="1" applyBorder="1" applyAlignment="1">
      <alignment horizontal="center" wrapText="1"/>
    </xf>
    <xf numFmtId="2" fontId="15" fillId="4" borderId="1" xfId="0" applyNumberFormat="1" applyFont="1" applyFill="1" applyBorder="1" applyAlignment="1">
      <alignment horizontal="center" wrapText="1"/>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10" fontId="0" fillId="0" borderId="0" xfId="0" applyNumberFormat="1" applyAlignment="1" applyProtection="1">
      <alignment horizontal="left" vertical="center" wrapText="1"/>
      <protection locked="0"/>
    </xf>
    <xf numFmtId="0" fontId="11" fillId="0" borderId="0" xfId="0" applyFont="1" applyAlignment="1">
      <alignment horizontal="center" vertical="center" wrapText="1"/>
    </xf>
    <xf numFmtId="10" fontId="2" fillId="0" borderId="0" xfId="0" applyNumberFormat="1" applyFont="1" applyAlignment="1" applyProtection="1">
      <alignment horizontal="center" vertical="center" wrapText="1"/>
      <protection locked="0"/>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167" fontId="8" fillId="0" borderId="1" xfId="0" applyNumberFormat="1" applyFont="1" applyBorder="1" applyAlignment="1">
      <alignment horizontal="center" vertical="center" wrapText="1"/>
    </xf>
    <xf numFmtId="42" fontId="8" fillId="0" borderId="1" xfId="0" applyNumberFormat="1" applyFont="1" applyBorder="1" applyAlignment="1">
      <alignment horizontal="center" vertical="center" wrapText="1"/>
    </xf>
    <xf numFmtId="170" fontId="8" fillId="0" borderId="1" xfId="0" applyNumberFormat="1" applyFont="1" applyBorder="1" applyAlignment="1">
      <alignment vertical="center" wrapText="1"/>
    </xf>
    <xf numFmtId="170" fontId="9" fillId="0" borderId="1" xfId="0" applyNumberFormat="1" applyFont="1" applyBorder="1" applyAlignment="1">
      <alignment vertical="center" wrapText="1"/>
    </xf>
    <xf numFmtId="0" fontId="9" fillId="0" borderId="1" xfId="0" applyFont="1" applyBorder="1" applyAlignment="1">
      <alignment vertical="center" wrapText="1"/>
    </xf>
    <xf numFmtId="0" fontId="2" fillId="3" borderId="1" xfId="0" applyFont="1" applyFill="1" applyBorder="1"/>
    <xf numFmtId="0" fontId="0" fillId="0" borderId="1" xfId="0" applyBorder="1" applyAlignment="1" applyProtection="1">
      <alignment horizontal="left" vertical="center" wrapText="1"/>
      <protection locked="0"/>
    </xf>
    <xf numFmtId="0" fontId="21" fillId="0" borderId="0" xfId="0" applyFont="1" applyAlignment="1">
      <alignment horizontal="center"/>
    </xf>
    <xf numFmtId="0" fontId="2" fillId="3" borderId="1" xfId="0" applyFont="1" applyFill="1" applyBorder="1" applyAlignment="1" applyProtection="1">
      <alignment vertical="center" wrapText="1"/>
      <protection locked="0"/>
    </xf>
    <xf numFmtId="170" fontId="0" fillId="0" borderId="1" xfId="0" applyNumberFormat="1" applyBorder="1" applyAlignment="1" applyProtection="1">
      <alignment vertical="center" wrapText="1"/>
      <protection locked="0"/>
    </xf>
    <xf numFmtId="0" fontId="21" fillId="0" borderId="0" xfId="0" applyFont="1"/>
    <xf numFmtId="0" fontId="0" fillId="0" borderId="1" xfId="0" applyBorder="1" applyAlignment="1" applyProtection="1">
      <alignment horizontal="center" vertical="center" wrapText="1"/>
      <protection locked="0"/>
    </xf>
    <xf numFmtId="0" fontId="9" fillId="0" borderId="1" xfId="0" applyFont="1" applyBorder="1" applyAlignment="1">
      <alignment horizontal="justify" vertical="center" wrapText="1"/>
    </xf>
    <xf numFmtId="0" fontId="9" fillId="0" borderId="1" xfId="0" applyFont="1" applyBorder="1" applyAlignment="1" applyProtection="1">
      <alignment vertical="center" wrapText="1"/>
      <protection locked="0"/>
    </xf>
    <xf numFmtId="10" fontId="9" fillId="0" borderId="1" xfId="3" applyNumberFormat="1" applyFont="1" applyBorder="1" applyAlignment="1" applyProtection="1">
      <alignment horizontal="center" vertical="center" wrapText="1"/>
      <protection locked="0"/>
    </xf>
    <xf numFmtId="181" fontId="14" fillId="0" borderId="0" xfId="7" applyNumberFormat="1" applyFont="1" applyFill="1" applyBorder="1" applyAlignment="1">
      <alignment vertical="center"/>
    </xf>
    <xf numFmtId="9" fontId="14" fillId="0" borderId="0" xfId="3" applyFont="1" applyFill="1" applyBorder="1" applyAlignment="1">
      <alignment vertical="center"/>
    </xf>
    <xf numFmtId="175" fontId="15" fillId="0" borderId="0" xfId="0" applyNumberFormat="1" applyFont="1" applyAlignment="1">
      <alignment vertical="center"/>
    </xf>
    <xf numFmtId="0" fontId="9" fillId="4" borderId="1" xfId="0" applyFont="1" applyFill="1" applyBorder="1" applyAlignment="1">
      <alignment horizontal="left" vertical="center" wrapText="1"/>
    </xf>
    <xf numFmtId="170" fontId="8" fillId="4" borderId="1" xfId="0" applyNumberFormat="1" applyFont="1" applyFill="1" applyBorder="1" applyAlignment="1">
      <alignment vertical="center" wrapText="1"/>
    </xf>
    <xf numFmtId="0" fontId="9" fillId="4" borderId="1" xfId="0" applyFont="1" applyFill="1" applyBorder="1" applyAlignment="1">
      <alignment vertical="center" wrapText="1"/>
    </xf>
    <xf numFmtId="0" fontId="9" fillId="4" borderId="1" xfId="0" applyFont="1" applyFill="1" applyBorder="1" applyAlignment="1">
      <alignment horizontal="justify" vertical="center" wrapText="1"/>
    </xf>
    <xf numFmtId="177" fontId="0" fillId="0" borderId="1" xfId="0" applyNumberFormat="1" applyBorder="1" applyAlignment="1">
      <alignment horizontal="center" vertical="center" wrapText="1"/>
    </xf>
    <xf numFmtId="170" fontId="8" fillId="0" borderId="1" xfId="0" applyNumberFormat="1" applyFont="1" applyBorder="1" applyAlignment="1">
      <alignment horizontal="left" vertical="center" wrapText="1"/>
    </xf>
    <xf numFmtId="170" fontId="0" fillId="0" borderId="1" xfId="0" applyNumberFormat="1" applyBorder="1" applyAlignment="1" applyProtection="1">
      <alignment horizontal="center" vertical="center" wrapText="1"/>
      <protection locked="0"/>
    </xf>
    <xf numFmtId="170" fontId="2" fillId="0" borderId="1" xfId="0" applyNumberFormat="1" applyFont="1" applyBorder="1" applyAlignment="1" applyProtection="1">
      <alignment horizontal="center" vertical="center" wrapText="1"/>
      <protection locked="0"/>
    </xf>
    <xf numFmtId="0" fontId="9" fillId="7" borderId="1" xfId="0" applyFont="1" applyFill="1" applyBorder="1" applyAlignment="1">
      <alignment horizontal="left" vertical="center" wrapText="1"/>
    </xf>
    <xf numFmtId="170" fontId="8" fillId="7" borderId="1" xfId="0" applyNumberFormat="1" applyFont="1" applyFill="1" applyBorder="1" applyAlignment="1">
      <alignment vertical="center" wrapText="1"/>
    </xf>
    <xf numFmtId="0" fontId="9" fillId="7" borderId="1" xfId="0" applyFont="1" applyFill="1" applyBorder="1" applyAlignment="1">
      <alignment horizontal="justify" vertical="center" wrapText="1"/>
    </xf>
    <xf numFmtId="0" fontId="11" fillId="0" borderId="9" xfId="0" applyFont="1" applyBorder="1" applyAlignment="1">
      <alignment horizontal="left" vertical="center" wrapText="1"/>
    </xf>
    <xf numFmtId="0" fontId="11" fillId="0" borderId="0" xfId="0" applyFont="1" applyAlignment="1">
      <alignment horizontal="left" vertical="center" wrapText="1"/>
    </xf>
    <xf numFmtId="0" fontId="2" fillId="3" borderId="1" xfId="0" applyFont="1" applyFill="1" applyBorder="1" applyAlignment="1">
      <alignment horizontal="center" vertical="center" wrapText="1"/>
    </xf>
    <xf numFmtId="3" fontId="0" fillId="0" borderId="1" xfId="0" applyNumberFormat="1" applyBorder="1" applyAlignment="1" applyProtection="1">
      <alignment horizontal="center" vertical="center" wrapText="1"/>
      <protection locked="0"/>
    </xf>
    <xf numFmtId="170" fontId="0" fillId="0" borderId="1" xfId="0" applyNumberFormat="1" applyBorder="1"/>
    <xf numFmtId="0" fontId="0" fillId="0" borderId="0" xfId="0" applyAlignment="1">
      <alignment horizontal="center"/>
    </xf>
    <xf numFmtId="170" fontId="8" fillId="7" borderId="1" xfId="0" applyNumberFormat="1" applyFont="1" applyFill="1" applyBorder="1" applyAlignment="1">
      <alignment horizontal="left" vertical="center" wrapText="1"/>
    </xf>
    <xf numFmtId="9" fontId="15" fillId="0" borderId="2" xfId="0" applyNumberFormat="1" applyFont="1" applyBorder="1" applyAlignment="1">
      <alignment horizontal="center" vertical="center"/>
    </xf>
    <xf numFmtId="9" fontId="15" fillId="4" borderId="2" xfId="0" applyNumberFormat="1" applyFont="1" applyFill="1" applyBorder="1" applyAlignment="1">
      <alignment horizontal="center" vertical="center"/>
    </xf>
    <xf numFmtId="180" fontId="15" fillId="0" borderId="4" xfId="4" applyNumberFormat="1" applyFont="1" applyBorder="1" applyAlignment="1">
      <alignment horizontal="center" vertical="center"/>
    </xf>
    <xf numFmtId="180" fontId="15" fillId="4" borderId="4" xfId="4" applyNumberFormat="1" applyFont="1" applyFill="1" applyBorder="1" applyAlignment="1">
      <alignment horizontal="center" vertical="center"/>
    </xf>
    <xf numFmtId="0" fontId="0" fillId="0" borderId="0" xfId="0" applyAlignment="1">
      <alignment horizontal="left" vertical="center" wrapText="1"/>
    </xf>
    <xf numFmtId="0" fontId="14" fillId="2" borderId="1" xfId="0" applyFont="1" applyFill="1" applyBorder="1" applyAlignment="1">
      <alignment horizontal="center" vertical="center" wrapText="1"/>
    </xf>
    <xf numFmtId="0" fontId="17" fillId="8" borderId="1" xfId="0" applyFont="1" applyFill="1" applyBorder="1" applyAlignment="1">
      <alignment horizontal="center" vertical="center"/>
    </xf>
    <xf numFmtId="10" fontId="17" fillId="8" borderId="1" xfId="0" applyNumberFormat="1" applyFont="1" applyFill="1" applyBorder="1" applyAlignment="1">
      <alignment horizontal="center" vertical="center"/>
    </xf>
    <xf numFmtId="0" fontId="14" fillId="8" borderId="1" xfId="0" applyFont="1" applyFill="1" applyBorder="1" applyAlignment="1">
      <alignment horizontal="center" vertical="center"/>
    </xf>
    <xf numFmtId="0" fontId="14" fillId="8" borderId="2"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8" borderId="1" xfId="0" quotePrefix="1" applyFont="1" applyFill="1" applyBorder="1" applyAlignment="1">
      <alignment horizontal="center" vertical="center"/>
    </xf>
    <xf numFmtId="176" fontId="17" fillId="0" borderId="0" xfId="0" applyNumberFormat="1" applyFont="1" applyAlignment="1">
      <alignment horizontal="center" vertical="center" wrapText="1"/>
    </xf>
    <xf numFmtId="176" fontId="15" fillId="0" borderId="0" xfId="0" applyNumberFormat="1" applyFont="1" applyAlignment="1">
      <alignment vertical="center" wrapText="1"/>
    </xf>
    <xf numFmtId="176" fontId="15" fillId="0" borderId="0" xfId="3" applyNumberFormat="1" applyFont="1" applyAlignment="1">
      <alignment horizontal="center" vertical="center" wrapText="1"/>
    </xf>
    <xf numFmtId="176" fontId="15" fillId="0" borderId="0" xfId="0" applyNumberFormat="1" applyFont="1" applyAlignment="1">
      <alignment horizontal="center" vertical="center" wrapText="1"/>
    </xf>
    <xf numFmtId="176" fontId="15" fillId="0" borderId="0" xfId="3" applyNumberFormat="1" applyFont="1" applyFill="1" applyAlignment="1">
      <alignment horizontal="center" vertical="center" wrapText="1"/>
    </xf>
    <xf numFmtId="175" fontId="14" fillId="8" borderId="1" xfId="2" applyNumberFormat="1" applyFont="1" applyFill="1" applyBorder="1" applyAlignment="1">
      <alignment horizontal="center" vertical="center" wrapText="1"/>
    </xf>
    <xf numFmtId="0" fontId="18" fillId="8" borderId="1" xfId="0" applyFont="1" applyFill="1" applyBorder="1" applyAlignment="1">
      <alignment vertical="center" wrapText="1"/>
    </xf>
    <xf numFmtId="168" fontId="11" fillId="0" borderId="0" xfId="0" applyNumberFormat="1" applyFont="1" applyAlignment="1">
      <alignment vertical="center" wrapText="1"/>
    </xf>
    <xf numFmtId="42" fontId="0" fillId="0" borderId="0" xfId="7" applyFont="1" applyAlignment="1" applyProtection="1">
      <alignment vertical="center" wrapText="1"/>
      <protection locked="0"/>
    </xf>
    <xf numFmtId="42" fontId="14" fillId="8" borderId="1" xfId="7" applyFont="1" applyFill="1" applyBorder="1" applyAlignment="1">
      <alignment wrapText="1"/>
    </xf>
    <xf numFmtId="0" fontId="2" fillId="8" borderId="1" xfId="0" applyFont="1" applyFill="1" applyBorder="1" applyAlignment="1">
      <alignment horizont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4" fillId="8" borderId="1" xfId="0" quotePrefix="1" applyFont="1" applyFill="1" applyBorder="1" applyAlignment="1">
      <alignment horizontal="center" vertical="center" wrapText="1"/>
    </xf>
    <xf numFmtId="167" fontId="0" fillId="4" borderId="1" xfId="0" applyNumberFormat="1" applyFill="1" applyBorder="1" applyAlignment="1" applyProtection="1">
      <alignment horizontal="center" vertical="center" wrapText="1"/>
      <protection locked="0"/>
    </xf>
    <xf numFmtId="3" fontId="0" fillId="4" borderId="1" xfId="0" applyNumberFormat="1" applyFill="1" applyBorder="1" applyAlignment="1" applyProtection="1">
      <alignment horizontal="center" vertical="center" wrapText="1"/>
      <protection locked="0"/>
    </xf>
    <xf numFmtId="167" fontId="2" fillId="9" borderId="1" xfId="0" applyNumberFormat="1" applyFont="1" applyFill="1" applyBorder="1" applyAlignment="1">
      <alignment horizontal="center" vertical="center" wrapText="1"/>
    </xf>
    <xf numFmtId="0" fontId="2" fillId="10" borderId="1" xfId="0" applyFont="1" applyFill="1" applyBorder="1" applyAlignment="1">
      <alignment vertical="center" wrapText="1"/>
    </xf>
    <xf numFmtId="42" fontId="0" fillId="10" borderId="1" xfId="0" applyNumberFormat="1" applyFill="1" applyBorder="1" applyAlignment="1" applyProtection="1">
      <alignment horizontal="center" vertical="center" wrapText="1"/>
      <protection locked="0"/>
    </xf>
    <xf numFmtId="42" fontId="0" fillId="10" borderId="2" xfId="0" applyNumberFormat="1" applyFill="1" applyBorder="1" applyAlignment="1" applyProtection="1">
      <alignment horizontal="center" vertical="center" wrapText="1"/>
      <protection locked="0"/>
    </xf>
    <xf numFmtId="177" fontId="0" fillId="10" borderId="1" xfId="0" applyNumberFormat="1" applyFill="1" applyBorder="1" applyAlignment="1">
      <alignment horizontal="center" vertical="center" wrapText="1"/>
    </xf>
    <xf numFmtId="42" fontId="0" fillId="10" borderId="4" xfId="0" applyNumberFormat="1" applyFill="1" applyBorder="1" applyAlignment="1" applyProtection="1">
      <alignment horizontal="center" vertical="center" wrapText="1"/>
      <protection locked="0"/>
    </xf>
    <xf numFmtId="42" fontId="2" fillId="9"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5" fillId="10" borderId="1" xfId="0" applyFont="1" applyFill="1" applyBorder="1" applyAlignment="1">
      <alignment vertical="center" wrapText="1"/>
    </xf>
    <xf numFmtId="0" fontId="5" fillId="10" borderId="1" xfId="0" applyFont="1" applyFill="1" applyBorder="1" applyAlignment="1">
      <alignment horizontal="center" vertical="center" wrapText="1"/>
    </xf>
    <xf numFmtId="3" fontId="5" fillId="10" borderId="1" xfId="0" applyNumberFormat="1" applyFont="1" applyFill="1" applyBorder="1" applyAlignment="1">
      <alignment horizontal="center" vertical="center" wrapText="1"/>
    </xf>
    <xf numFmtId="42" fontId="5" fillId="10" borderId="1" xfId="0" applyNumberFormat="1" applyFont="1" applyFill="1" applyBorder="1" applyAlignment="1">
      <alignment horizontal="center" vertical="center" wrapText="1"/>
    </xf>
    <xf numFmtId="10" fontId="2" fillId="10" borderId="1" xfId="3" applyNumberFormat="1" applyFont="1" applyFill="1" applyBorder="1" applyAlignment="1" applyProtection="1">
      <alignment horizontal="center" vertical="center" wrapText="1"/>
    </xf>
    <xf numFmtId="42" fontId="2" fillId="10" borderId="1" xfId="0" applyNumberFormat="1" applyFont="1" applyFill="1" applyBorder="1" applyAlignment="1">
      <alignment horizontal="center" vertical="center" wrapText="1"/>
    </xf>
    <xf numFmtId="10" fontId="5" fillId="10" borderId="1" xfId="0" applyNumberFormat="1" applyFont="1" applyFill="1" applyBorder="1" applyAlignment="1" applyProtection="1">
      <alignment horizontal="center" vertical="center" wrapText="1"/>
      <protection locked="0"/>
    </xf>
    <xf numFmtId="42" fontId="5" fillId="9" borderId="1" xfId="0" applyNumberFormat="1" applyFont="1" applyFill="1" applyBorder="1" applyAlignment="1">
      <alignment horizontal="center" vertical="center" wrapText="1"/>
    </xf>
    <xf numFmtId="0" fontId="5" fillId="5" borderId="1" xfId="0" applyFont="1" applyFill="1" applyBorder="1" applyAlignment="1">
      <alignment vertical="center" wrapText="1"/>
    </xf>
    <xf numFmtId="42" fontId="5" fillId="5" borderId="1" xfId="0" applyNumberFormat="1" applyFont="1" applyFill="1" applyBorder="1" applyAlignment="1">
      <alignment horizontal="center" vertical="center" wrapText="1"/>
    </xf>
    <xf numFmtId="179" fontId="7" fillId="10" borderId="1" xfId="1" applyNumberFormat="1" applyFont="1" applyFill="1" applyBorder="1" applyAlignment="1" applyProtection="1">
      <alignment horizontal="center" vertical="center" wrapText="1"/>
      <protection locked="0"/>
    </xf>
    <xf numFmtId="168" fontId="7" fillId="9" borderId="1" xfId="0" applyNumberFormat="1" applyFont="1" applyFill="1" applyBorder="1" applyAlignment="1" applyProtection="1">
      <alignment horizontal="center" vertical="center" wrapText="1"/>
      <protection locked="0"/>
    </xf>
    <xf numFmtId="0" fontId="24" fillId="10" borderId="1" xfId="0" applyFont="1" applyFill="1" applyBorder="1" applyAlignment="1">
      <alignment horizontal="justify" vertical="center" wrapText="1"/>
    </xf>
    <xf numFmtId="179" fontId="5" fillId="10" borderId="1" xfId="1" applyNumberFormat="1" applyFont="1" applyFill="1" applyBorder="1" applyAlignment="1" applyProtection="1">
      <alignment horizontal="center" vertical="center" wrapText="1"/>
    </xf>
    <xf numFmtId="179" fontId="7" fillId="10" borderId="1" xfId="1" applyNumberFormat="1" applyFont="1" applyFill="1" applyBorder="1" applyAlignment="1" applyProtection="1">
      <alignment horizontal="center" vertical="center" wrapText="1"/>
    </xf>
    <xf numFmtId="0" fontId="15" fillId="10" borderId="1" xfId="0" applyFont="1" applyFill="1" applyBorder="1" applyAlignment="1">
      <alignment vertical="center" wrapText="1"/>
    </xf>
    <xf numFmtId="9" fontId="15" fillId="10" borderId="2" xfId="0" applyNumberFormat="1" applyFont="1" applyFill="1" applyBorder="1" applyAlignment="1">
      <alignment horizontal="center" vertical="center"/>
    </xf>
    <xf numFmtId="42" fontId="15" fillId="10" borderId="1" xfId="7" applyFont="1" applyFill="1" applyBorder="1" applyAlignment="1">
      <alignment vertical="center"/>
    </xf>
    <xf numFmtId="180" fontId="15" fillId="10" borderId="4" xfId="4" applyNumberFormat="1" applyFont="1" applyFill="1" applyBorder="1" applyAlignment="1">
      <alignment horizontal="center" vertical="center"/>
    </xf>
    <xf numFmtId="42" fontId="14" fillId="9" borderId="1" xfId="7" applyFont="1" applyFill="1" applyBorder="1" applyAlignment="1">
      <alignment vertical="center"/>
    </xf>
    <xf numFmtId="0" fontId="14" fillId="10" borderId="1" xfId="0" quotePrefix="1" applyFont="1" applyFill="1" applyBorder="1" applyAlignment="1">
      <alignment vertical="center" wrapText="1"/>
    </xf>
    <xf numFmtId="175" fontId="14" fillId="9" borderId="1" xfId="2" quotePrefix="1" applyNumberFormat="1" applyFont="1" applyFill="1" applyBorder="1" applyAlignment="1">
      <alignment vertical="center"/>
    </xf>
    <xf numFmtId="10" fontId="15" fillId="0" borderId="0" xfId="3" applyNumberFormat="1" applyFont="1" applyAlignment="1">
      <alignment wrapText="1"/>
    </xf>
    <xf numFmtId="42" fontId="14" fillId="9" borderId="1" xfId="7" applyFont="1" applyFill="1" applyBorder="1" applyAlignment="1">
      <alignment vertical="center" wrapText="1"/>
    </xf>
    <xf numFmtId="10" fontId="2" fillId="10" borderId="1" xfId="0" applyNumberFormat="1" applyFont="1" applyFill="1" applyBorder="1" applyAlignment="1">
      <alignment horizontal="center" vertical="center" wrapText="1"/>
    </xf>
    <xf numFmtId="42" fontId="5" fillId="9" borderId="6" xfId="0" applyNumberFormat="1" applyFont="1" applyFill="1" applyBorder="1" applyAlignment="1">
      <alignment horizontal="center" vertical="center" wrapText="1"/>
    </xf>
    <xf numFmtId="42" fontId="0" fillId="9" borderId="1" xfId="0" applyNumberFormat="1" applyFill="1" applyBorder="1" applyAlignment="1" applyProtection="1">
      <alignment vertical="center" wrapText="1"/>
      <protection locked="0"/>
    </xf>
    <xf numFmtId="42" fontId="2" fillId="9" borderId="1" xfId="0" applyNumberFormat="1" applyFont="1" applyFill="1" applyBorder="1" applyAlignment="1" applyProtection="1">
      <alignment vertical="center" wrapText="1"/>
      <protection locked="0"/>
    </xf>
    <xf numFmtId="0" fontId="19" fillId="10" borderId="1" xfId="0" applyFont="1" applyFill="1" applyBorder="1" applyAlignment="1">
      <alignment vertical="center" wrapText="1"/>
    </xf>
    <xf numFmtId="42" fontId="0" fillId="9" borderId="1" xfId="7" applyFont="1" applyFill="1" applyBorder="1" applyAlignment="1">
      <alignment vertical="center" wrapText="1"/>
    </xf>
    <xf numFmtId="3" fontId="0" fillId="9" borderId="1" xfId="0" applyNumberFormat="1" applyFill="1" applyBorder="1" applyAlignment="1" applyProtection="1">
      <alignment vertical="center" wrapText="1"/>
      <protection locked="0"/>
    </xf>
    <xf numFmtId="0" fontId="2" fillId="10" borderId="1" xfId="0" applyFont="1" applyFill="1" applyBorder="1" applyAlignment="1" applyProtection="1">
      <alignment vertical="center" wrapText="1"/>
      <protection locked="0"/>
    </xf>
    <xf numFmtId="170" fontId="0" fillId="10" borderId="1" xfId="0" applyNumberForma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10" fontId="0" fillId="10" borderId="1" xfId="0" applyNumberFormat="1" applyFill="1" applyBorder="1" applyAlignment="1" applyProtection="1">
      <alignment horizontal="center" vertical="center" wrapText="1"/>
      <protection locked="0"/>
    </xf>
    <xf numFmtId="170" fontId="0" fillId="10" borderId="1" xfId="0" applyNumberFormat="1" applyFill="1" applyBorder="1" applyAlignment="1" applyProtection="1">
      <alignment horizontal="center" vertical="center" wrapText="1"/>
      <protection locked="0"/>
    </xf>
    <xf numFmtId="170" fontId="2" fillId="9" borderId="1" xfId="0" applyNumberFormat="1" applyFont="1" applyFill="1" applyBorder="1" applyAlignment="1" applyProtection="1">
      <alignment vertical="center" wrapText="1"/>
      <protection locked="0"/>
    </xf>
    <xf numFmtId="175" fontId="0" fillId="10" borderId="1" xfId="0" applyNumberFormat="1" applyFill="1" applyBorder="1" applyAlignment="1" applyProtection="1">
      <alignment horizontal="center" vertical="center" wrapText="1"/>
      <protection locked="0"/>
    </xf>
    <xf numFmtId="169" fontId="0" fillId="10" borderId="1" xfId="0" applyNumberFormat="1" applyFill="1" applyBorder="1" applyAlignment="1" applyProtection="1">
      <alignment horizontal="center" vertical="center" wrapText="1"/>
      <protection locked="0"/>
    </xf>
    <xf numFmtId="175" fontId="2" fillId="9" borderId="1" xfId="0" applyNumberFormat="1" applyFont="1" applyFill="1" applyBorder="1" applyAlignment="1" applyProtection="1">
      <alignment horizontal="center" vertical="center" wrapText="1"/>
      <protection locked="0"/>
    </xf>
    <xf numFmtId="0" fontId="2" fillId="10" borderId="1" xfId="0" quotePrefix="1" applyFont="1" applyFill="1" applyBorder="1" applyAlignment="1">
      <alignment vertical="center" wrapText="1"/>
    </xf>
    <xf numFmtId="169" fontId="2" fillId="10" borderId="1" xfId="0" applyNumberFormat="1" applyFont="1" applyFill="1" applyBorder="1" applyAlignment="1">
      <alignment horizontal="center" vertical="center" wrapText="1"/>
    </xf>
    <xf numFmtId="167" fontId="2" fillId="9" borderId="1" xfId="0" applyNumberFormat="1" applyFont="1" applyFill="1" applyBorder="1" applyAlignment="1">
      <alignment vertical="center" wrapText="1"/>
    </xf>
    <xf numFmtId="0" fontId="2" fillId="5" borderId="1" xfId="0" quotePrefix="1" applyFont="1" applyFill="1" applyBorder="1" applyAlignment="1">
      <alignment vertical="center" wrapText="1"/>
    </xf>
    <xf numFmtId="169" fontId="2" fillId="5" borderId="1" xfId="0" applyNumberFormat="1" applyFont="1" applyFill="1" applyBorder="1" applyAlignment="1">
      <alignment horizontal="center" vertical="center" wrapText="1"/>
    </xf>
    <xf numFmtId="9" fontId="2" fillId="10" borderId="1" xfId="0" applyNumberFormat="1" applyFont="1" applyFill="1" applyBorder="1" applyAlignment="1">
      <alignment horizontal="center" vertical="center" wrapText="1"/>
    </xf>
    <xf numFmtId="0" fontId="26" fillId="0" borderId="0" xfId="11" applyAlignment="1" applyProtection="1">
      <alignment vertical="center"/>
      <protection locked="0"/>
    </xf>
    <xf numFmtId="0" fontId="9"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170" fontId="9" fillId="2" borderId="1" xfId="0" applyNumberFormat="1" applyFont="1" applyFill="1" applyBorder="1" applyAlignment="1">
      <alignment vertical="center" wrapText="1"/>
    </xf>
    <xf numFmtId="0" fontId="9" fillId="2" borderId="1" xfId="0" applyFont="1" applyFill="1" applyBorder="1" applyAlignment="1">
      <alignment horizontal="justify" vertical="center" wrapText="1"/>
    </xf>
    <xf numFmtId="0" fontId="12" fillId="9" borderId="20" xfId="0" applyFont="1" applyFill="1" applyBorder="1" applyAlignment="1">
      <alignment horizontal="center" vertical="center" wrapText="1"/>
    </xf>
    <xf numFmtId="42" fontId="11" fillId="0" borderId="9" xfId="0" applyNumberFormat="1" applyFont="1" applyBorder="1" applyAlignment="1">
      <alignment vertical="center" wrapText="1"/>
    </xf>
    <xf numFmtId="10" fontId="15" fillId="4" borderId="1" xfId="0" applyNumberFormat="1" applyFont="1" applyFill="1" applyBorder="1" applyAlignment="1">
      <alignment horizontal="center" vertical="center" wrapText="1"/>
    </xf>
    <xf numFmtId="183" fontId="5" fillId="5" borderId="1" xfId="0" applyNumberFormat="1" applyFont="1" applyFill="1" applyBorder="1" applyAlignment="1">
      <alignment horizontal="right" vertical="center" wrapText="1"/>
    </xf>
    <xf numFmtId="182" fontId="0" fillId="0" borderId="9" xfId="0" applyNumberFormat="1" applyBorder="1" applyAlignment="1" applyProtection="1">
      <alignment vertical="center" wrapText="1"/>
      <protection locked="0"/>
    </xf>
    <xf numFmtId="182" fontId="0" fillId="0" borderId="0" xfId="0" applyNumberFormat="1" applyAlignment="1" applyProtection="1">
      <alignment vertical="center" wrapText="1"/>
      <protection locked="0"/>
    </xf>
    <xf numFmtId="173" fontId="5" fillId="5" borderId="1" xfId="0" applyNumberFormat="1" applyFont="1" applyFill="1" applyBorder="1" applyAlignment="1">
      <alignment horizontal="center" vertical="center" wrapText="1"/>
    </xf>
    <xf numFmtId="173" fontId="5" fillId="10" borderId="1" xfId="0" applyNumberFormat="1" applyFont="1" applyFill="1" applyBorder="1" applyAlignment="1">
      <alignment horizontal="center" vertical="center" wrapText="1"/>
    </xf>
    <xf numFmtId="184" fontId="2" fillId="9" borderId="1" xfId="0" applyNumberFormat="1" applyFont="1" applyFill="1" applyBorder="1" applyAlignment="1">
      <alignment vertical="center" wrapText="1"/>
    </xf>
    <xf numFmtId="0" fontId="2" fillId="2" borderId="1" xfId="0" applyFont="1" applyFill="1" applyBorder="1" applyAlignment="1">
      <alignment horizontal="center" vertical="center" wrapText="1"/>
    </xf>
    <xf numFmtId="171" fontId="0" fillId="4" borderId="1" xfId="0" applyNumberFormat="1" applyFill="1" applyBorder="1" applyAlignment="1">
      <alignment vertical="center" wrapText="1"/>
    </xf>
    <xf numFmtId="171" fontId="0" fillId="0" borderId="1" xfId="0" applyNumberFormat="1" applyBorder="1" applyAlignment="1">
      <alignment vertical="center" wrapText="1"/>
    </xf>
    <xf numFmtId="42" fontId="9" fillId="2" borderId="1" xfId="0" applyNumberFormat="1" applyFont="1" applyFill="1" applyBorder="1" applyAlignment="1">
      <alignment vertical="center" wrapText="1"/>
    </xf>
    <xf numFmtId="175" fontId="8" fillId="0" borderId="1" xfId="2" applyNumberFormat="1" applyFont="1" applyFill="1" applyBorder="1" applyAlignment="1" applyProtection="1">
      <alignment vertical="center" wrapText="1"/>
    </xf>
    <xf numFmtId="10" fontId="0" fillId="4" borderId="0" xfId="0" applyNumberFormat="1" applyFill="1" applyAlignment="1">
      <alignment vertical="center" wrapText="1"/>
    </xf>
    <xf numFmtId="0" fontId="0" fillId="5" borderId="0" xfId="0" applyFill="1" applyAlignment="1">
      <alignment vertical="center" wrapText="1"/>
    </xf>
    <xf numFmtId="164" fontId="0" fillId="5" borderId="0" xfId="0" applyNumberFormat="1" applyFill="1" applyAlignment="1">
      <alignment vertical="center" wrapText="1"/>
    </xf>
    <xf numFmtId="164" fontId="0" fillId="0" borderId="0" xfId="0" applyNumberFormat="1" applyAlignment="1" applyProtection="1">
      <alignment vertical="center" wrapText="1"/>
      <protection locked="0"/>
    </xf>
    <xf numFmtId="172" fontId="0" fillId="4" borderId="0" xfId="2" quotePrefix="1" applyNumberFormat="1" applyFont="1" applyFill="1" applyAlignment="1" applyProtection="1">
      <alignment vertical="center" wrapText="1"/>
    </xf>
    <xf numFmtId="170" fontId="0" fillId="5" borderId="0" xfId="0" applyNumberFormat="1" applyFill="1" applyAlignment="1">
      <alignment vertical="center" wrapText="1"/>
    </xf>
    <xf numFmtId="42" fontId="2" fillId="6" borderId="1" xfId="0" applyNumberFormat="1" applyFont="1" applyFill="1" applyBorder="1" applyAlignment="1">
      <alignment horizontal="center" vertical="center" wrapText="1"/>
    </xf>
    <xf numFmtId="42" fontId="9" fillId="0" borderId="1" xfId="0" applyNumberFormat="1" applyFont="1" applyBorder="1" applyAlignment="1" applyProtection="1">
      <alignment vertical="center" wrapText="1"/>
      <protection locked="0"/>
    </xf>
    <xf numFmtId="176" fontId="9" fillId="0" borderId="1" xfId="0" applyNumberFormat="1" applyFont="1" applyBorder="1" applyAlignment="1">
      <alignment vertical="center" wrapText="1"/>
    </xf>
    <xf numFmtId="0" fontId="0" fillId="0" borderId="0" xfId="0" applyAlignment="1" applyProtection="1">
      <alignment horizontal="left" vertical="center" wrapText="1"/>
      <protection locked="0"/>
    </xf>
    <xf numFmtId="0" fontId="11" fillId="0" borderId="0" xfId="0" applyFont="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5" fillId="5" borderId="2"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3" fillId="0" borderId="7" xfId="0" applyFont="1" applyBorder="1" applyAlignment="1" applyProtection="1">
      <alignment horizontal="justify" vertical="center" wrapText="1"/>
      <protection locked="0"/>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left" vertical="center" wrapText="1"/>
    </xf>
    <xf numFmtId="0" fontId="11" fillId="0" borderId="9" xfId="0" applyFont="1" applyBorder="1" applyAlignment="1">
      <alignment horizontal="left" vertical="center" wrapText="1"/>
    </xf>
    <xf numFmtId="0" fontId="11"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6" fillId="0" borderId="0" xfId="0" applyFont="1" applyAlignment="1">
      <alignment horizontal="left" vertical="center" wrapText="1"/>
    </xf>
    <xf numFmtId="0" fontId="0" fillId="0" borderId="0" xfId="0" applyAlignment="1">
      <alignment horizontal="left" vertical="center" wrapText="1"/>
    </xf>
    <xf numFmtId="0" fontId="0" fillId="4" borderId="0" xfId="0" quotePrefix="1" applyFill="1" applyAlignment="1">
      <alignment horizontal="left" vertical="center" wrapText="1"/>
    </xf>
    <xf numFmtId="0" fontId="5" fillId="4" borderId="13"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0" fillId="0" borderId="0" xfId="0" applyAlignment="1" applyProtection="1">
      <alignment horizontal="justify" vertical="center" wrapText="1"/>
      <protection locked="0"/>
    </xf>
    <xf numFmtId="0" fontId="20" fillId="0" borderId="0" xfId="0" applyFont="1" applyAlignment="1">
      <alignment horizontal="justify" vertical="center" wrapText="1"/>
    </xf>
    <xf numFmtId="0" fontId="9" fillId="0" borderId="0" xfId="0" applyFont="1" applyAlignment="1">
      <alignment horizontal="center" vertical="center" wrapText="1"/>
    </xf>
    <xf numFmtId="0" fontId="9" fillId="0" borderId="17" xfId="0" applyFont="1" applyBorder="1" applyAlignment="1">
      <alignment horizontal="center" vertical="center" wrapText="1"/>
    </xf>
    <xf numFmtId="0" fontId="2" fillId="2" borderId="5" xfId="0" quotePrefix="1" applyFont="1" applyFill="1" applyBorder="1" applyAlignment="1">
      <alignment horizontal="center" vertical="center" wrapText="1"/>
    </xf>
    <xf numFmtId="0" fontId="2" fillId="2" borderId="6" xfId="0" quotePrefix="1"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15" fillId="0" borderId="0" xfId="0" applyFont="1" applyAlignment="1">
      <alignment horizontal="left" vertical="center" wrapText="1"/>
    </xf>
    <xf numFmtId="0" fontId="17" fillId="8" borderId="1" xfId="0" applyFont="1" applyFill="1" applyBorder="1" applyAlignment="1">
      <alignment horizontal="center" vertical="center"/>
    </xf>
    <xf numFmtId="0" fontId="14" fillId="8" borderId="1" xfId="0" quotePrefix="1" applyFont="1" applyFill="1" applyBorder="1" applyAlignment="1">
      <alignment horizontal="center" vertical="center" wrapText="1"/>
    </xf>
    <xf numFmtId="0" fontId="17" fillId="8" borderId="2" xfId="0" applyFont="1" applyFill="1" applyBorder="1" applyAlignment="1">
      <alignment horizontal="center" vertical="center"/>
    </xf>
    <xf numFmtId="0" fontId="17" fillId="8" borderId="3" xfId="0" applyFont="1" applyFill="1" applyBorder="1" applyAlignment="1">
      <alignment horizontal="center" vertical="center"/>
    </xf>
    <xf numFmtId="0" fontId="17" fillId="8" borderId="4" xfId="0" applyFont="1" applyFill="1" applyBorder="1" applyAlignment="1">
      <alignment horizontal="center" vertical="center"/>
    </xf>
    <xf numFmtId="0" fontId="14" fillId="8" borderId="1" xfId="0" applyFont="1" applyFill="1" applyBorder="1" applyAlignment="1">
      <alignment horizontal="center" vertical="center" wrapText="1"/>
    </xf>
    <xf numFmtId="0" fontId="17" fillId="8" borderId="1" xfId="0" applyFont="1" applyFill="1" applyBorder="1" applyAlignment="1">
      <alignment horizontal="center" vertical="center" wrapText="1"/>
    </xf>
    <xf numFmtId="0" fontId="15" fillId="0" borderId="0" xfId="0" applyFont="1" applyAlignment="1">
      <alignment horizontal="justify" vertical="center" wrapText="1"/>
    </xf>
    <xf numFmtId="0" fontId="17" fillId="2" borderId="8"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14" fillId="8" borderId="1" xfId="0" applyFont="1" applyFill="1" applyBorder="1" applyAlignment="1">
      <alignment horizontal="right" wrapText="1"/>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4" borderId="2" xfId="0" applyFont="1" applyFill="1" applyBorder="1" applyAlignment="1">
      <alignment horizontal="left" vertical="center"/>
    </xf>
    <xf numFmtId="0" fontId="16" fillId="4" borderId="3" xfId="0" applyFont="1" applyFill="1" applyBorder="1" applyAlignment="1">
      <alignment horizontal="left" vertical="center"/>
    </xf>
    <xf numFmtId="0" fontId="16" fillId="4" borderId="4" xfId="0" applyFont="1" applyFill="1" applyBorder="1" applyAlignment="1">
      <alignment horizontal="left" vertical="center"/>
    </xf>
    <xf numFmtId="0" fontId="17" fillId="0" borderId="1" xfId="0" applyFont="1" applyBorder="1" applyAlignment="1">
      <alignment horizontal="left" vertical="center"/>
    </xf>
    <xf numFmtId="0" fontId="15" fillId="0" borderId="1" xfId="0" applyFont="1" applyBorder="1" applyAlignment="1">
      <alignment vertical="center" wrapText="1"/>
    </xf>
    <xf numFmtId="0" fontId="16" fillId="4" borderId="1" xfId="0" applyFont="1" applyFill="1" applyBorder="1" applyAlignment="1">
      <alignment horizontal="left" vertical="center"/>
    </xf>
    <xf numFmtId="0" fontId="15" fillId="4" borderId="1" xfId="0" applyFont="1" applyFill="1" applyBorder="1" applyAlignment="1">
      <alignment vertical="center" wrapText="1"/>
    </xf>
    <xf numFmtId="0" fontId="16" fillId="0" borderId="1" xfId="0" applyFont="1" applyBorder="1" applyAlignment="1">
      <alignment horizontal="left" vertical="center"/>
    </xf>
  </cellXfs>
  <cellStyles count="12">
    <cellStyle name="Hipervínculo" xfId="11" builtinId="8"/>
    <cellStyle name="Millares" xfId="4" builtinId="3"/>
    <cellStyle name="Millares [0]" xfId="1" builtinId="6"/>
    <cellStyle name="Millares 2" xfId="5" xr:uid="{00000000-0005-0000-0000-000003000000}"/>
    <cellStyle name="Moneda" xfId="2" builtinId="4"/>
    <cellStyle name="Moneda [0]" xfId="7" builtinId="7"/>
    <cellStyle name="Moneda 2" xfId="6" xr:uid="{00000000-0005-0000-0000-000006000000}"/>
    <cellStyle name="Normal" xfId="0" builtinId="0"/>
    <cellStyle name="Normal 10" xfId="8" xr:uid="{00000000-0005-0000-0000-000008000000}"/>
    <cellStyle name="Normal 2" xfId="9" xr:uid="{00000000-0005-0000-0000-000009000000}"/>
    <cellStyle name="Normal 7 2" xfId="10" xr:uid="{00000000-0005-0000-0000-00000A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externalLink" Target="externalLinks/externalLink19.xml"/><Relationship Id="rId39" Type="http://schemas.openxmlformats.org/officeDocument/2006/relationships/externalLink" Target="externalLinks/externalLink32.xml"/><Relationship Id="rId21" Type="http://schemas.openxmlformats.org/officeDocument/2006/relationships/externalLink" Target="externalLinks/externalLink14.xml"/><Relationship Id="rId34" Type="http://schemas.openxmlformats.org/officeDocument/2006/relationships/externalLink" Target="externalLinks/externalLink27.xml"/><Relationship Id="rId42" Type="http://schemas.openxmlformats.org/officeDocument/2006/relationships/externalLink" Target="externalLinks/externalLink35.xml"/><Relationship Id="rId47" Type="http://schemas.openxmlformats.org/officeDocument/2006/relationships/externalLink" Target="externalLinks/externalLink40.xml"/><Relationship Id="rId50" Type="http://schemas.openxmlformats.org/officeDocument/2006/relationships/externalLink" Target="externalLinks/externalLink43.xml"/><Relationship Id="rId55" Type="http://schemas.openxmlformats.org/officeDocument/2006/relationships/externalLink" Target="externalLinks/externalLink48.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9.xml"/><Relationship Id="rId29" Type="http://schemas.openxmlformats.org/officeDocument/2006/relationships/externalLink" Target="externalLinks/externalLink22.xml"/><Relationship Id="rId11" Type="http://schemas.openxmlformats.org/officeDocument/2006/relationships/externalLink" Target="externalLinks/externalLink4.xml"/><Relationship Id="rId24" Type="http://schemas.openxmlformats.org/officeDocument/2006/relationships/externalLink" Target="externalLinks/externalLink17.xml"/><Relationship Id="rId32" Type="http://schemas.openxmlformats.org/officeDocument/2006/relationships/externalLink" Target="externalLinks/externalLink25.xml"/><Relationship Id="rId37" Type="http://schemas.openxmlformats.org/officeDocument/2006/relationships/externalLink" Target="externalLinks/externalLink30.xml"/><Relationship Id="rId40" Type="http://schemas.openxmlformats.org/officeDocument/2006/relationships/externalLink" Target="externalLinks/externalLink33.xml"/><Relationship Id="rId45" Type="http://schemas.openxmlformats.org/officeDocument/2006/relationships/externalLink" Target="externalLinks/externalLink38.xml"/><Relationship Id="rId53" Type="http://schemas.openxmlformats.org/officeDocument/2006/relationships/externalLink" Target="externalLinks/externalLink46.xml"/><Relationship Id="rId58" Type="http://schemas.openxmlformats.org/officeDocument/2006/relationships/externalLink" Target="externalLinks/externalLink51.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externalLink" Target="externalLinks/externalLink1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 Id="rId27" Type="http://schemas.openxmlformats.org/officeDocument/2006/relationships/externalLink" Target="externalLinks/externalLink20.xml"/><Relationship Id="rId30" Type="http://schemas.openxmlformats.org/officeDocument/2006/relationships/externalLink" Target="externalLinks/externalLink23.xml"/><Relationship Id="rId35" Type="http://schemas.openxmlformats.org/officeDocument/2006/relationships/externalLink" Target="externalLinks/externalLink28.xml"/><Relationship Id="rId43" Type="http://schemas.openxmlformats.org/officeDocument/2006/relationships/externalLink" Target="externalLinks/externalLink36.xml"/><Relationship Id="rId48" Type="http://schemas.openxmlformats.org/officeDocument/2006/relationships/externalLink" Target="externalLinks/externalLink41.xml"/><Relationship Id="rId56" Type="http://schemas.openxmlformats.org/officeDocument/2006/relationships/externalLink" Target="externalLinks/externalLink49.xml"/><Relationship Id="rId8" Type="http://schemas.openxmlformats.org/officeDocument/2006/relationships/externalLink" Target="externalLinks/externalLink1.xml"/><Relationship Id="rId51" Type="http://schemas.openxmlformats.org/officeDocument/2006/relationships/externalLink" Target="externalLinks/externalLink44.xml"/><Relationship Id="rId3" Type="http://schemas.openxmlformats.org/officeDocument/2006/relationships/worksheet" Target="worksheets/sheet3.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externalLink" Target="externalLinks/externalLink18.xml"/><Relationship Id="rId33" Type="http://schemas.openxmlformats.org/officeDocument/2006/relationships/externalLink" Target="externalLinks/externalLink26.xml"/><Relationship Id="rId38" Type="http://schemas.openxmlformats.org/officeDocument/2006/relationships/externalLink" Target="externalLinks/externalLink31.xml"/><Relationship Id="rId46" Type="http://schemas.openxmlformats.org/officeDocument/2006/relationships/externalLink" Target="externalLinks/externalLink39.xml"/><Relationship Id="rId59" Type="http://schemas.openxmlformats.org/officeDocument/2006/relationships/externalLink" Target="externalLinks/externalLink52.xml"/><Relationship Id="rId20" Type="http://schemas.openxmlformats.org/officeDocument/2006/relationships/externalLink" Target="externalLinks/externalLink13.xml"/><Relationship Id="rId41" Type="http://schemas.openxmlformats.org/officeDocument/2006/relationships/externalLink" Target="externalLinks/externalLink34.xml"/><Relationship Id="rId54" Type="http://schemas.openxmlformats.org/officeDocument/2006/relationships/externalLink" Target="externalLinks/externalLink47.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8.xml"/><Relationship Id="rId23" Type="http://schemas.openxmlformats.org/officeDocument/2006/relationships/externalLink" Target="externalLinks/externalLink16.xml"/><Relationship Id="rId28" Type="http://schemas.openxmlformats.org/officeDocument/2006/relationships/externalLink" Target="externalLinks/externalLink21.xml"/><Relationship Id="rId36" Type="http://schemas.openxmlformats.org/officeDocument/2006/relationships/externalLink" Target="externalLinks/externalLink29.xml"/><Relationship Id="rId49" Type="http://schemas.openxmlformats.org/officeDocument/2006/relationships/externalLink" Target="externalLinks/externalLink42.xml"/><Relationship Id="rId57" Type="http://schemas.openxmlformats.org/officeDocument/2006/relationships/externalLink" Target="externalLinks/externalLink50.xml"/><Relationship Id="rId10" Type="http://schemas.openxmlformats.org/officeDocument/2006/relationships/externalLink" Target="externalLinks/externalLink3.xml"/><Relationship Id="rId31" Type="http://schemas.openxmlformats.org/officeDocument/2006/relationships/externalLink" Target="externalLinks/externalLink24.xml"/><Relationship Id="rId44" Type="http://schemas.openxmlformats.org/officeDocument/2006/relationships/externalLink" Target="externalLinks/externalLink37.xml"/><Relationship Id="rId52" Type="http://schemas.openxmlformats.org/officeDocument/2006/relationships/externalLink" Target="externalLinks/externalLink45.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SUM96"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presupuesto%20idu\CANTIDADES%20OBRA\comunicaciones\PTTO%20COMUNICACIONES%2014-ABR-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Familia%20Monsalvo%20D&#237;az\Equipo%20Anterior\Rossana\CONSULTORIA\2009\Insumos%20200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MANTENIMIENTO%20RUTA%201001_MARZO%20DE%202008\Documents%20and%20Settings\PEDRO%20GARCIA%20REALPE\Mis%20documentos\AMV_G1_2006_TUMACO\Actas%20AMV_G1_Tumaco\a%20%20aaInformaci&#243;n"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md\documentos%20c\Documentos-Wilson\Advial-Cmarca\bimestral\06-dic-ene-99\03JUN-JUL-98\Acc%20Ago-Sep.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cjparrao1\Desktop\Presupuesto\IDU%20-%20copia\Componentes%20enTrabajo\Presupuesto%20Por%20Tramo\Tramo%203\Presupuesto%20Tramo%203.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20%20aaInformaci&#243;n%20GRUPO%204/A%20MInformes%20Mensuales/Informe%20de%20estado%20vial%20ene/aCCIDENTES%20DE%201995%20-%20199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280C58CC\a%20%20aaInformaci&#243;n%20GRUPO"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Centauro/datos/1/CIRCUITOS%20CODENSA.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d.docs.live.net/BIIM/RAFAEL%20-%20PROYECTOS%20TIPO%20BIIM%20MARZO/14.0%20PRESUPUESTOS%20FINALES%20PARA%20IMPRESI&#211;N/Presupuestos%20placa%20huellas/SOACHA%20Presupuesto_750%20_Intermedia_Suelo%20CD_V04V2.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d.docs.live.net/LANDRADE/OFICINA/Contrato%20GO2010056/informacion%202008/COSTEO%20DE%20A.I.U.%20Y%20FACTOR%20MULTIPLICADOR%20PARA%20PROYECTAR%20A&#209;O%20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ngel%202006\PROCESOS_LIC_PAV_LOC\LICITACION_PPL_4_GRUPOS\PRESUPUESTOS_26_06_06\PRESUP_DEFINITIVOS_4G\PRESUP_PRECIOS_UNIFICADOS_OK\PRESUPUESTO%205-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Pc1\E\AMV-3005-2005\ADMON%20GRUPO%203%202004%20-2005\PRESUPUESTOS\Analisis%20de%20Precios%20Unitarios%20ASTRI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Hp-alexander/Documentos/winnt/perfiles/Co80097831/Mis%20documentos/Formatos/Presupuesto%20Da&#241;os%20Interinstitucionales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d.docs.live.net/Users/adolfo/Desktop/PRESUPUESTO%20INGENIE.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G:\TRONCAL%2010\PRESUPUESTO\RECIBIDA\PRESUPUESTO\An&#225;lisis%20de%20precios%20unitarios\Datos%20b&#225;sico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d.docs.live.net/A0838/nuevos%20tdr/01_TRABAJO/IDU_202/PRESUPUESTOS/ABRIL_18/Ppto%20de%20Obra%20INARE-IDU-202-05%20-%20Tramo%20Cra-15-19%20-Separador-%20v.16-04-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d.docs.live.net/BIIM/CAROLINA%20OLARTE/Consolidacion%20Territorial/Entregables/PROYECTOS%20UACT%20-%20Finales/7.%20Nechi/3.%20Presupuesto/Presupuesto%20Nechi%20(2Feb.201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https://d.docs.live.net/Centauro/datos/Trab/Codensa-RSA/Densidades%20de%20carga/Cargabilidad%20econ&#243;mica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d.docs.live.net/Users/adolfo/Desktop/ING%20INGENIRIA%20S.A/B7A%20-Cancha%20750/3.%20Dise&#241;o%20Hidrosanitario/SABANA_PRESUPUESTO_CanchaMultiple_900_08sep2012.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Documents%20and%20Settings\MANUEL%20RICARDO%20GOMEZ\I.D.U\KM%205%20V&#237;a%20la%20Calera\PROCESO%20PRECONTRACUTUAL\presupuestos\Construcci&#243;n\EJEMPLOS\Copia%20de%20PRESUPUESTO%20PUENTE%20TRANSVERSAL%2045%20-%20V.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d.docs.live.net/Servidor/f/C.701%20DISE&#209;OS%20IDU%20GRUPO%20G/09%20Productos%20de%20la%20Consultor&#237;a/701_SIN_ANALISIS_PRECIOS_UNITARIOS%20en%20proceso/APU_GRUPO_G-Bas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esupuesto%20Construcci&#243;n%20Puente%20Peatonal%20Manitas.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d.docs.live.net/Servidor/DATOS%20(F)/Documents%20and%20Settings/Administrador/Mis%20documentos/Mis%20archivos%20recibidos/APUS%20JUNIO%2015-0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G:\Documents%20and%20Settings\cmcarden1\Mis%20documentos\MARIA%20CAROLINA\PRESUPUESTO\CONSTRUCCI&#211;N\CALI%20TUNA%20BAJA\1.%20PRESUPUESTO%20CALI%20TUNA%20BAJA%20FIN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Documents%20and%20Settings\Administrador\Escritorio\INFORMES\INFORMES%20A%20COMPRAS\INFORME%20PENDIENTES%2020-01-11.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G:\Escritorio\PP\PP%20no%20usados\1&#186;%20de%20Mayo%20con%2049C.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MATRIZ%20PARA%20EL%20CALCULO%20DEL%20AIU%202009.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Estacion2\d\DOCUME~1\USER05~1\CONFIG~1\TEMP\ADMINISTRACION%20VIAL%20G2\PRESUPUESTOS\Presupuesto%20remoci&#243;n%20de%20derrumbes.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https://d.docs.live.net/Users/jmperez/Documents/TECNICA/DEPORTE%20Y%20RECREACION/02%20ESTANDARIZADO%20POLIDEPORTIVO/05%20HOJA%20CALCULO%20ESTANDARIZADO/PRESUPUESTO%20DEL%20POLIDEPORTIVO%20COMPLETO.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ADM%20VIAL%2003%20-%20CORDOBA/ESTADO%20DE%20RED/2103mar%20.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Documentos\Hato%20Nuevo\Circular051-2022%20Anexo.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s://d.docs.live.net/Users/adolfo/Downloads/1409-2012_Presupuesto_75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MaCaroCar\Documents\PERSONAL%20MACAROCAR\PPTO%20PRELIMINAR%20PPL\APU%20VOL%20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s://d.docs.live.net/2016/PROYECTA-BIIM/PROYECTO/PROYECTO/Proyecto%20Tipacoqu&#233;%20ALC/13.%20Presupuesto%20Y%20APU&#180;S/PRESUPUESTO%20Y%20APU&#180;s%20TIPACOQUE%20%20%2006-10-2014.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d.docs.live.net/Users/USUARIO/Desktop/ESPB/1.%20PROYECTOS/MUNICIPIOS/MACRO%20PARA%20PRESUPUESTO/APU'S%20GOBERNACION%202013%20GENERAL%20-%20CABETO.xlsm"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Users\Alejo\Alejandro\Empresa\Nexos%20Incoel\Bavaria%20Pereira%20Centro%20de%20Distribuci&#243;n\ItemsAlejo\Cotizacion%20Bavaria%20C.Estructurado%20C.Distribucion%20Pereira%20Nuevo%20Formato.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Users\Doris\Documents\X%20REVISIONES\02%20Formato%2020F-PL07\20F-PL07%20Acta%20Parcial%20de%20Obra%20V.2%202011-01-18.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E:\a%20%20aaInformaci&#243;n%20GRUPO%204\A%20MInformes%20Mensuales\Informe%20de%20estado%20vial%20ene\aCCIDENTES%20DE%201995%20-%201996.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AMV-02-BOL/EST.V&#205;A%20CRIT.TECNICO%20AMB-BOL-02/DICIEMBRE-2008/EST.V&#205;A%20CRITERIO%20TECNICO%2090BLB.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EST.V&#205;A%20CRITERIO%20TECNICO.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s://d.docs.live.net/Servidorsma/761/PRODUCTOS/E&amp;D/P127/Informes/Presupuestos/P127-PO-GE-002%20V1%20EN%20PROCESO.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Users\Angela%20Losada\Downloads\Agualongo%20Fotovoltaico%20(1)\Agualongo\APU%20-%20Agualongo.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s://d.docs.live.net/Lcopc2421/correo/PLANOBRASIN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a%20%20aaInformaci&#243;n%20GRUPO%204\A%20MInformes%20Mensuales\Informe%20de%20estado%20vial%20ene\aCCIDENTES%20DE%201995%20-%201996.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costodisteeb.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A:\PUNITARIOS%20PARA%20241201%202S.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ttps://d.docs.live.net/MIJ/NL%20Costeos/Costeo%20Consultoria%20Banco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emoria%20Roja/Users/Felipe/AppData/Local/Microsoft/Windows/Temporary%20Internet%20Files/Low/Content.IE5/XW5R1VQ0/PRESUPUESTO%20definitivo%20EL%20NOG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ADOLFO%20ALONSO%20BUITRA/Documents/ADOLFO/Documentos_General_2010-2011/Obras_2010/Francisco_Calderon/Federacion_Cafeteros/Presupuesto_Federacion/PRESUPUESTO%20Y%20APUS%20608-MONIQUIRAMARZO.LXS.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user.user-PC/Downloads/ACTA%20MODIFICACION_12_dic_2014_v_fina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20%20aaInformaci&#243;n%20GRUPO%204\A%20MInformes%20Mensuales\Informe%20de%20estado%20vial%20ene\aCCIDENTES%20DE%201995%20-%20199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96"/>
      <sheetName val="Hoja2"/>
      <sheetName val="Hoja5"/>
      <sheetName val="DIURNO"/>
      <sheetName val="Hoja1"/>
      <sheetName val="Proveedores"/>
      <sheetName val="RANGOS DE CONTRATO"/>
      <sheetName val="LISTAS"/>
      <sheetName val="Hoja 1"/>
      <sheetName val="Hoja7"/>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UNIDAD_MEDIDA"/>
      <sheetName val="HERRAMIENTA"/>
      <sheetName val="MATERIALES"/>
      <sheetName val="TRANSPORTE"/>
      <sheetName val="MANO_OBRA"/>
      <sheetName val="PPTO"/>
      <sheetName val="1.0"/>
      <sheetName val="2.0"/>
      <sheetName val="3.0"/>
      <sheetName val="4.0"/>
      <sheetName val="5.0"/>
      <sheetName val="6.0"/>
      <sheetName val="7.0"/>
      <sheetName val="8.0"/>
      <sheetName val="9.0"/>
      <sheetName val="10.0"/>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es"/>
      <sheetName val="Personal"/>
      <sheetName val="Equipo"/>
      <sheetName val="Transporte"/>
      <sheetName val="FP"/>
      <sheetName val="Jornal"/>
      <sheetName val="Cuadrillas"/>
      <sheetName val="Datos"/>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sheetName val="a%20%20aaInformación"/>
      <sheetName val="Informacion"/>
      <sheetName val="aCCIDENTES DE 1995 - 1996"/>
      <sheetName val="a%20%20aaInformaci%C3%B3n"/>
      <sheetName val="\MANTENIMIENTO RUTA 1001_MARZO "/>
      <sheetName val="\I\MANTENIMIENTO RUTA 1001_MARZ"/>
      <sheetName val="\F\MANTENIMIENTO RUTA 1001_MARZ"/>
      <sheetName val="BASES"/>
      <sheetName val="CDItem"/>
      <sheetName val="Materiales"/>
      <sheetName val="Cuadrillas"/>
      <sheetName val="Concretos y morteros"/>
      <sheetName val="Equipo"/>
      <sheetName val="Datos iniciales "/>
      <sheetName val="Transporte"/>
      <sheetName val="CONT_ADI"/>
      <sheetName val="[a  aaInformación]__cceficien_2"/>
      <sheetName val="[a  aaInformación]__cceficien_3"/>
      <sheetName val="[a  aaInformación]__cceficien_4"/>
      <sheetName val="[a  aaInformación]__cceficien_5"/>
      <sheetName val="[a  aaInformación]__cceficien_6"/>
      <sheetName val="[a  aaInformación]__cceficien_7"/>
      <sheetName val="Presupuesto"/>
      <sheetName val="ANEXO IX"/>
      <sheetName val="otros"/>
      <sheetName val="\Users\USUARIO\Downloads\MANTEN"/>
      <sheetName val="APUs"/>
      <sheetName val="INSUMOS"/>
      <sheetName val="PptoGral"/>
      <sheetName val="a__aaInformación"/>
      <sheetName val="a__aaInformación1"/>
      <sheetName val="a__aaInformación2"/>
      <sheetName val="Formulario N° 4"/>
      <sheetName val="\\SERVIDOR\Public2\MANTENIMIENT"/>
      <sheetName val="INDICMICROEMP"/>
      <sheetName val="INDICE"/>
      <sheetName val="Datos"/>
      <sheetName val="Jornal"/>
      <sheetName val="\G\I\MANTENIMIENTO RUTA 1001_MA"/>
      <sheetName val="\D\MANTENIMIENTO RUTA 1001_MARZ"/>
      <sheetName val="\G\D\MANTENIMIENTO RUTA 1001_MA"/>
      <sheetName val="#REF"/>
      <sheetName val="Fornato 6"/>
      <sheetName val="\I\I\MANTENIMIENTO RUTA 1001_MA"/>
      <sheetName val="\Users\Personal\Downloads\MANTE"/>
      <sheetName val="TOTALES"/>
      <sheetName val="precios-básicos2002"/>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Contenido"/>
      <sheetName val="Generalidades 1"/>
      <sheetName val="Generalidades 2,3"/>
      <sheetName val="Mapa estado 4"/>
      <sheetName val="Semáforo 5"/>
      <sheetName val="Semáforo 6"/>
      <sheetName val="Tortas 7"/>
      <sheetName val="Acciden-Señal 7A"/>
      <sheetName val="Puentes 8"/>
      <sheetName val="Críticos 9"/>
      <sheetName val="Emerg 9A"/>
      <sheetName val="Res-Accide-10"/>
      <sheetName val="Acci-Ago-11"/>
      <sheetName val="Acc-Ago-11a"/>
      <sheetName val="Acci-Sep-12"/>
      <sheetName val="Acci-Sep-12 (2)"/>
      <sheetName val="ACCI-JUL-13"/>
      <sheetName val="Acc Ago-Sep"/>
      <sheetName val="BASES"/>
      <sheetName val="Materiales"/>
      <sheetName val="Cuadrillas"/>
      <sheetName val="Concretos y morteros"/>
      <sheetName val="Equipo"/>
      <sheetName val="Datos iniciales "/>
      <sheetName val="Transporte"/>
      <sheetName val="Acc Ago-Sep.xls"/>
      <sheetName val="CDItem"/>
      <sheetName val="ESTADO RED"/>
      <sheetName val="Generalidades_1"/>
      <sheetName val="Generalidades_2,3"/>
      <sheetName val="Mapa_estado_4"/>
      <sheetName val="Semáforo_5"/>
      <sheetName val="Semáforo_6"/>
      <sheetName val="Tortas_7"/>
      <sheetName val="Acciden-Señal_7A"/>
      <sheetName val="Puentes_8"/>
      <sheetName val="Críticos_9"/>
      <sheetName val="Emerg_9A"/>
      <sheetName val="Acci-Sep-12_(2)"/>
      <sheetName val="Plan auditoría"/>
      <sheetName val="Presupuesto"/>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 val="PRE-ACTA 05SC-2019"/>
      <sheetName val="MINFRA-MN-IN-6-FR-1(5)"/>
      <sheetName val="1.2 Exc."/>
      <sheetName val="1.5.Derrum"/>
      <sheetName val="1,6 Ad.Zodme"/>
      <sheetName val="1,7 conform"/>
      <sheetName val="1,14 Lleno mec"/>
      <sheetName val="1,17. topog"/>
      <sheetName val="1,19 Desm"/>
      <sheetName val="2,5 Sub base"/>
      <sheetName val="2.6 Base"/>
      <sheetName val="3.4 Trans &gt;3000"/>
      <sheetName val="4,1 Acero"/>
      <sheetName val="4,2 Señal I"/>
      <sheetName val="4,5 Baranda"/>
      <sheetName val="4,21,2, neopreno"/>
      <sheetName val="6,1 Exc.roca"/>
      <sheetName val="6,2 Excav.mat.com"/>
      <sheetName val="6,4 Excav.pil-2"/>
      <sheetName val="6,5 Excav.pil-4"/>
      <sheetName val="6,6 Excav.pil-6"/>
      <sheetName val="6,7 Excav.pil-8"/>
      <sheetName val="6,18 Pila"/>
      <sheetName val="6,25 Concreto D"/>
      <sheetName val="6,27 Concreto C"/>
      <sheetName val="6,28 Concret F"/>
      <sheetName val="6,29 Cunetas"/>
      <sheetName val="6,44 Mat,filtrante"/>
      <sheetName val="6,46,1 Demolic"/>
      <sheetName val="6,55 Reveg."/>
      <sheetName val="6,69,2 Concreto 42mpa"/>
      <sheetName val="6,71 Alcanta."/>
      <sheetName val="8,1 Geotextil"/>
      <sheetName val="8,4,1 Tub.filtro"/>
      <sheetName val="8,5 Geo Dren"/>
      <sheetName val="8,10 Imprima"/>
      <sheetName val="8,14 MDC-2"/>
      <sheetName val="8,15 Lineas"/>
      <sheetName val="12,1 Tachas"/>
      <sheetName val="12,10 Defensa"/>
      <sheetName val="12,11 Seccion"/>
      <sheetName val="12,13 Captafaros"/>
      <sheetName val="220,1 Terraplen"/>
      <sheetName val="230,P -Mejor.4&quot;"/>
      <sheetName val="310,10 Conformacion"/>
      <sheetName val="610,1-Relleno"/>
      <sheetName val="630,3P Caisson"/>
      <sheetName val="630,7- Concret G"/>
      <sheetName val="671,1 Cuneta"/>
      <sheetName val="681,1, Gavion"/>
      <sheetName val="710,1,2 Señal IV"/>
      <sheetName val="710,1,3 Señal V"/>
      <sheetName val="720,1 Poste"/>
      <sheetName val="900,1 Trans &lt;1000"/>
      <sheetName val="900,3 Trans.Derrum"/>
      <sheetName val="Información de la Empresa"/>
      <sheetName val="List. Análisis"/>
      <sheetName val="List. Materiales"/>
      <sheetName val="List. Equipo"/>
      <sheetName val="List. Mano de Obra"/>
      <sheetName val="Módulo2"/>
      <sheetName val="Módulo3"/>
      <sheetName val="CANTIDADES"/>
      <sheetName val="resumen de cantidades"/>
      <sheetName val="1,01"/>
      <sheetName val="1,02"/>
      <sheetName val="2,01"/>
      <sheetName val="2,02"/>
      <sheetName val="3,01"/>
      <sheetName val="3,02"/>
      <sheetName val="3,03"/>
      <sheetName val="3,04"/>
      <sheetName val="3,05"/>
      <sheetName val="3,06"/>
      <sheetName val="3,07"/>
      <sheetName val="4,01"/>
      <sheetName val="4,02"/>
      <sheetName val="4,07"/>
      <sheetName val="4,09"/>
      <sheetName val="4,10"/>
      <sheetName val="4,11"/>
      <sheetName val="5,01"/>
      <sheetName val="5,02"/>
      <sheetName val="5,03"/>
      <sheetName val="5,04"/>
      <sheetName val="5,05"/>
      <sheetName val="5,06"/>
      <sheetName val="6,01"/>
      <sheetName val="6,02"/>
      <sheetName val="6,03"/>
      <sheetName val="6,04"/>
      <sheetName val="6,05"/>
      <sheetName val="Hoja12"/>
      <sheetName val="8,01"/>
      <sheetName val="\\Amd\documentos c\Documentos-W"/>
      <sheetName val="Hoja2"/>
      <sheetName val="Hoja1"/>
      <sheetName val="PREACTA 10"/>
      <sheetName val="Mezcla "/>
      <sheetName val="Fresado "/>
      <sheetName val="Imprimación "/>
      <sheetName val="Transporte Mezcla "/>
      <sheetName val="Defensas Metalicas"/>
      <sheetName val="Captafaros"/>
      <sheetName val="Excavación"/>
      <sheetName val="Base "/>
      <sheetName val="Transporte Base "/>
      <sheetName val="Demarcación H."/>
      <sheetName val="Señalizacion Vertical 90 cm"/>
      <sheetName val="S. Vertical 90 cm TIPO XI"/>
      <sheetName val="Señalizacion Vertical 120 cm"/>
      <sheetName val="Señalizacion Vertical DCH"/>
      <sheetName val="MINFRA-MN-IN-6-FR-2 SEGUIMIENTO"/>
      <sheetName val="Acc%20Ago-Sep.xls"/>
      <sheetName val="INSUMOS"/>
      <sheetName val="otros"/>
      <sheetName val="Macro1"/>
      <sheetName val="Análisis de precios"/>
      <sheetName val="INDICMICRO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refreshError="1"/>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refreshError="1"/>
      <sheetData sheetId="222" refreshError="1"/>
      <sheetData sheetId="223" refreshError="1"/>
      <sheetData sheetId="224" refreshError="1"/>
      <sheetData sheetId="225" refreshError="1"/>
      <sheetData sheetId="22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PACIO PÚBLICO"/>
      <sheetName val="Indices"/>
    </sheetNames>
    <sheetDataSet>
      <sheetData sheetId="0"/>
      <sheetData sheetId="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 val="Hoja1"/>
      <sheetName val="AMC"/>
      <sheetName val="Basico"/>
      <sheetName val="Iva"/>
      <sheetName val="Total"/>
      <sheetName val="amc_acta"/>
      <sheetName val="amc_bas"/>
      <sheetName val="amc_iva"/>
      <sheetName val="amc_total"/>
      <sheetName val="amc_anticip"/>
    </sheetNames>
    <definedNames>
      <definedName name="absc"/>
    </definedNames>
    <sheetDataSet>
      <sheetData sheetId="0" refreshError="1"/>
      <sheetData sheetId="1"/>
      <sheetData sheetId="2"/>
      <sheetData sheetId="3"/>
      <sheetData sheetId="4"/>
      <sheetData sheetId="5"/>
      <sheetData sheetId="6"/>
      <sheetData sheetId="7"/>
      <sheetData sheetId="8"/>
      <sheetData sheetId="9"/>
      <sheetData sheetId="1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GRUPO"/>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RCUITOS CODENSA"/>
      <sheetName val="CIRCUITOS eec"/>
      <sheetName val="CIRCUITOS rc"/>
      <sheetName val="CIRCUITOS rn"/>
      <sheetName val="CIRCUITOS ro"/>
      <sheetName val="CIRCUITOS rs"/>
    </sheetNames>
    <sheetDataSet>
      <sheetData sheetId="0"/>
      <sheetData sheetId="1"/>
      <sheetData sheetId="2"/>
      <sheetData sheetId="3"/>
      <sheetData sheetId="4"/>
      <sheetData sheetId="5"/>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up_Cancha"/>
      <sheetName val="Soporte de cantidades"/>
      <sheetName val="1_Preliminares"/>
      <sheetName val="2_Cimentación_Est.Met"/>
      <sheetName val="3_HS"/>
      <sheetName val="Apus_In.Elect"/>
      <sheetName val="Apus_Cubierta"/>
      <sheetName val="Apus_Dotación_Pintura"/>
      <sheetName val="Insumos"/>
      <sheetName val="Equipo_Trans "/>
      <sheetName val="M.Obr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SEGM"/>
      <sheetName val="CANT PAV-1"/>
      <sheetName val="MEMORIAS"/>
      <sheetName val="MMTO"/>
      <sheetName val="PRESUPUESTO2"/>
      <sheetName val="SEGM2"/>
      <sheetName val="CANT PAV-2"/>
      <sheetName val="MMTO2"/>
    </sheet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PART"/>
      <sheetName val="A. P. U."/>
      <sheetName val="Listado"/>
      <sheetName val="PPTOS"/>
      <sheetName val="Borrable"/>
      <sheetName val="Analisis de Precios Unitarios A"/>
      <sheetName val="Analisis%20de%20Precios%20Unita"/>
      <sheetName val="INDICMICROEMP"/>
      <sheetName val="Análisis de precios"/>
      <sheetName val="ESTADO RED"/>
      <sheetName val="CARRETERAS"/>
      <sheetName val="GENERALIDADES "/>
      <sheetName val="APU_PART1"/>
      <sheetName val="A__P__U_1"/>
      <sheetName val="Analisis_de_Precios_Unitarios_1"/>
      <sheetName val="APU_PART"/>
      <sheetName val="A__P__U_"/>
      <sheetName val="Analisis_de_Precios_Unitarios_A"/>
      <sheetName val="A_ P_ U_"/>
      <sheetName val="INDICE"/>
      <sheetName val="FLUJOS"/>
      <sheetName val="ESTADO VÍA-CRIT.TECNICO"/>
      <sheetName val="Civil work"/>
      <sheetName val="Datos"/>
      <sheetName val="TOTCAPIT"/>
      <sheetName val="JORNABAS"/>
      <sheetName val="MATERIALES"/>
      <sheetName val="TOTCUADEQ"/>
      <sheetName val="TOTCUADMO"/>
      <sheetName val="Puntajes"/>
      <sheetName val="Anexo No. 5"/>
      <sheetName val="5094-2003"/>
      <sheetName val="FINANCIERA"/>
      <sheetName val="PREACTA"/>
      <sheetName val="Análisis_de_precios"/>
      <sheetName val="\\Pc1\E\AMV-3005-2005\ADMON GRU"/>
      <sheetName val="PRESUPUESTO"/>
      <sheetName val="MANO"/>
      <sheetName val="EQUIPO"/>
      <sheetName val="MATERIAL"/>
      <sheetName val="TRANSPORTE"/>
      <sheetName val="BASES"/>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ón Final Telecomun"/>
      <sheetName val="Versión Final EAAB"/>
      <sheetName val="Versión Final IDU"/>
      <sheetName val="Mano de Obra"/>
      <sheetName val="Materiales"/>
      <sheetName val="CONTRATO"/>
      <sheetName val="Contratos"/>
      <sheetName val="Circuitos"/>
      <sheetName val="Presupuestos Daños IDU"/>
      <sheetName val="CEDS"/>
    </sheetNames>
    <sheetDataSet>
      <sheetData sheetId="0" refreshError="1"/>
      <sheetData sheetId="1" refreshError="1"/>
      <sheetData sheetId="2" refreshError="1"/>
      <sheetData sheetId="3"/>
      <sheetData sheetId="4"/>
      <sheetData sheetId="5" refreshError="1"/>
      <sheetData sheetId="6"/>
      <sheetData sheetId="7" refreshError="1"/>
      <sheetData sheetId="8" refreshError="1"/>
      <sheetData sheetId="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de actividades Zona 1 "/>
      <sheetName val="Cuadro Comparativo "/>
      <sheetName val="Presupuesto"/>
      <sheetName val="A.P.U"/>
      <sheetName val="Insumos"/>
      <sheetName val="Cuadrillas"/>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cciones"/>
      <sheetName val="Datos básicos"/>
      <sheetName val="Banderas"/>
      <sheetName val="valor m2"/>
      <sheetName val="Norte"/>
      <sheetName val="Banderas (2)"/>
      <sheetName val="Banderas (3)"/>
      <sheetName val="codigos"/>
    </sheetNames>
    <sheetDataSet>
      <sheetData sheetId="0"/>
      <sheetData sheetId="1"/>
      <sheetData sheetId="2" refreshError="1"/>
      <sheetData sheetId="3"/>
      <sheetData sheetId="4" refreshError="1"/>
      <sheetData sheetId="5" refreshError="1"/>
      <sheetData sheetId="6" refreshError="1"/>
      <sheetData sheetId="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PRESUPUESTO"/>
      <sheetName val="AIU"/>
      <sheetName val="APU-1301"/>
      <sheetName val="APU-1228"/>
      <sheetName val="APU-1227"/>
      <sheetName val="APU-1226"/>
      <sheetName val="APU-1225"/>
      <sheetName val="APU-1224"/>
      <sheetName val="APU-1223"/>
      <sheetName val="APU-1222"/>
      <sheetName val="APU-1221"/>
      <sheetName val="APU-1212"/>
      <sheetName val="APU-1211"/>
      <sheetName val="APU-1104"/>
      <sheetName val="APU-1103"/>
      <sheetName val="APU-1102"/>
      <sheetName val="APU-1101"/>
      <sheetName val="APU-10423"/>
      <sheetName val="APU-10422"/>
      <sheetName val="APU-10421"/>
      <sheetName val="APU-10420"/>
      <sheetName val="APU-10419"/>
      <sheetName val="APU-10418"/>
      <sheetName val="APU-10417"/>
      <sheetName val="APU-10416"/>
      <sheetName val="APU-10415"/>
      <sheetName val="APU-10414"/>
      <sheetName val="APU-10413"/>
      <sheetName val="APU-10412"/>
      <sheetName val="APU-10411"/>
      <sheetName val="APU-10410"/>
      <sheetName val="APU-1049"/>
      <sheetName val="APU-1048"/>
      <sheetName val="APU-1047"/>
      <sheetName val="APU-1046"/>
      <sheetName val="APU-1045"/>
      <sheetName val="APU-1044"/>
      <sheetName val="APU-1043"/>
      <sheetName val="APU-1042"/>
      <sheetName val="APU-1041"/>
      <sheetName val="APU-1032"/>
      <sheetName val="APU-1031"/>
      <sheetName val="APU-1022"/>
      <sheetName val="APU-1021"/>
      <sheetName val="APU-1012"/>
      <sheetName val="APU-1011"/>
      <sheetName val="APU-9910"/>
      <sheetName val="APU-999"/>
      <sheetName val="APU-998"/>
      <sheetName val="APU-997"/>
      <sheetName val="APU-996"/>
      <sheetName val="APU-995"/>
      <sheetName val="APU-994"/>
      <sheetName val="APU-993"/>
      <sheetName val="APU-992"/>
      <sheetName val="APU-991"/>
      <sheetName val="APU-985"/>
      <sheetName val="APU-984"/>
      <sheetName val="APU-983"/>
      <sheetName val="APU-982"/>
      <sheetName val="APU-981"/>
      <sheetName val="APU-972"/>
      <sheetName val="APU-971"/>
      <sheetName val="APU-962"/>
      <sheetName val="APU-961"/>
      <sheetName val="APU-952"/>
      <sheetName val="APU-951"/>
      <sheetName val="APU-946"/>
      <sheetName val="APU-945"/>
      <sheetName val="APU-944"/>
      <sheetName val="APU-943"/>
      <sheetName val="APU-942"/>
      <sheetName val="APU-941"/>
      <sheetName val="APU-936"/>
      <sheetName val="APU-935"/>
      <sheetName val="APU-934"/>
      <sheetName val="APU-933"/>
      <sheetName val="APU-932"/>
      <sheetName val="APU-931"/>
      <sheetName val="APU-926"/>
      <sheetName val="APU-925"/>
      <sheetName val="APU-924"/>
      <sheetName val="APU-923"/>
      <sheetName val="APU-922"/>
      <sheetName val="APU-921"/>
      <sheetName val="APU-914"/>
      <sheetName val="APU-913"/>
      <sheetName val="APU-912"/>
      <sheetName val="APU-911"/>
      <sheetName val="APU-853"/>
      <sheetName val="APU-852"/>
      <sheetName val="APU-851"/>
      <sheetName val="APU-841"/>
      <sheetName val="APU-839"/>
      <sheetName val="APU-838"/>
      <sheetName val="APU-837"/>
      <sheetName val="APU-836"/>
      <sheetName val="APU-835"/>
      <sheetName val="APU-834"/>
      <sheetName val="APU-833"/>
      <sheetName val="APU-832"/>
      <sheetName val="APU-831"/>
      <sheetName val="APU-824"/>
      <sheetName val="APU-823"/>
      <sheetName val="APU-822"/>
      <sheetName val="APU-821"/>
      <sheetName val="APU-812"/>
      <sheetName val="APU-811"/>
      <sheetName val="APU-707"/>
      <sheetName val="APU-706"/>
      <sheetName val="APU-705"/>
      <sheetName val="APU-704"/>
      <sheetName val="APU-703"/>
      <sheetName val="APU-702"/>
      <sheetName val="APU-701"/>
      <sheetName val="APU-609"/>
      <sheetName val="APU-608"/>
      <sheetName val="APU-607"/>
      <sheetName val="APU-606"/>
      <sheetName val="APU-605"/>
      <sheetName val="APU-604"/>
      <sheetName val="APU-603"/>
      <sheetName val="APU-602"/>
      <sheetName val="APU-601"/>
      <sheetName val="APU-507"/>
      <sheetName val="APU-506"/>
      <sheetName val="APU-505"/>
      <sheetName val="APU-504"/>
      <sheetName val="APU-503"/>
      <sheetName val="APU-502"/>
      <sheetName val="APU-501"/>
      <sheetName val="APU-402"/>
      <sheetName val="APU-401"/>
      <sheetName val="APU-304"/>
      <sheetName val="APU-303"/>
      <sheetName val="APU-302"/>
      <sheetName val="APU-301"/>
      <sheetName val="APU-201"/>
      <sheetName val="APU-103"/>
      <sheetName val="APU-102"/>
      <sheetName val="APU-101"/>
      <sheetName val="Consolidado T2"/>
      <sheetName val="Mz Av.15-Tv.18 - CN"/>
      <sheetName val="Mz Tv.18-Tv.19 - CN"/>
      <sheetName val="Mz Tv.19-Tv.19A - CN"/>
      <sheetName val="Mz Tv.19A-Tv.20 - CN"/>
      <sheetName val="Mz Tv.20-Tv.21 - CN"/>
      <sheetName val="Mz Tv.21-Av.19 - CN"/>
      <sheetName val="Mz Av.15-Tv.17 - CS"/>
      <sheetName val="Mz Tv.17-Tv.19 - CS"/>
      <sheetName val="Mz Tv.19-Tv.19A - CS"/>
      <sheetName val="Mz Tv.19A-Tv.20 - CS"/>
      <sheetName val="Mz Tv.20-Tv.23 - CS"/>
      <sheetName val="Mz Tv.23-Av.19 - CS"/>
      <sheetName val="Separador T2"/>
      <sheetName val="TARIFAS MINTRANSPORTE"/>
      <sheetName val="TARIFAS DIARIO OF 2007"/>
      <sheetName val="COSTOS OFICINA"/>
      <sheetName val="COSTOS CAMPAMENTO"/>
      <sheetName val="UTILIDAD"/>
      <sheetName val="Datos"/>
      <sheetName val="Insu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refreshError="1"/>
      <sheetData sheetId="16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3"/>
      <sheetName val="TarifaMT (2)"/>
      <sheetName val="TarifaMT"/>
      <sheetName val="RESUMEN"/>
      <sheetName val="ANALISIS PREV"/>
      <sheetName val="CONSULTORÍA "/>
      <sheetName val="INTERVE."/>
      <sheetName val="SUPERV."/>
      <sheetName val="AIU"/>
      <sheetName val="COSTEO TOTAL OBRA"/>
      <sheetName val="Componente minimo"/>
      <sheetName val="IPC"/>
      <sheetName val="Ensayos Laboratorio"/>
      <sheetName val="proyecc desembol"/>
      <sheetName val="Top_Y_Batimetria"/>
      <sheetName val="PLAN.CAR-"/>
      <sheetName val="F.M. VIA"/>
      <sheetName val="TABLA Honorarios"/>
    </sheetNames>
    <sheetDataSet>
      <sheetData sheetId="0" refreshError="1"/>
      <sheetData sheetId="1" refreshError="1"/>
      <sheetData sheetId="2" refreshError="1"/>
      <sheetData sheetId="3" refreshError="1"/>
      <sheetData sheetId="4"/>
      <sheetData sheetId="5"/>
      <sheetData sheetId="6"/>
      <sheetData sheetId="7"/>
      <sheetData sheetId="8"/>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aluación Financiera"/>
      <sheetName val="Escenario1"/>
      <sheetName val="Modelo"/>
      <sheetName val="Parámetros"/>
      <sheetName val="Factorcarga y pérdidas"/>
      <sheetName val="Cálculo FCC"/>
      <sheetName val="S_E y trafo"/>
      <sheetName val="Módulo Línea B. sencilla"/>
      <sheetName val="Módulo Barraje Tipo 2"/>
      <sheetName val="Módulo Común Tipo2"/>
      <sheetName val="Costo Subestación"/>
      <sheetName val="Costo línea AT"/>
      <sheetName val="Costos RED MT y BT"/>
      <sheetName val="Cálculo pérdidas"/>
      <sheetName val="Cond. económico"/>
      <sheetName val="Costos Red"/>
      <sheetName val="Al_Alma_Ace_desn"/>
      <sheetName val="Cable_subte"/>
      <sheetName val="Costos Conductores"/>
      <sheetName val="AAAC"/>
      <sheetName val="ASC-AAC"/>
      <sheetName val="ACAR"/>
      <sheetName val="ACSR-COMPLE"/>
      <sheetName val="Cable_subte1"/>
      <sheetName val="Validación"/>
      <sheetName val="ipp"/>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INSUMOS"/>
      <sheetName val="XComponentes"/>
      <sheetName val="XActividades"/>
      <sheetName val="AIU Nuevo"/>
      <sheetName val="ANALISIS DE AIU"/>
      <sheetName val="Cuadro Resumen"/>
      <sheetName val="Resumen m2"/>
      <sheetName val="DOTACIÓN"/>
      <sheetName val="Datos entrada"/>
      <sheetName val="Salarios"/>
      <sheetName val="Cuadrillas"/>
      <sheetName val="Trans"/>
      <sheetName val="Equ"/>
      <sheetName val="Mat"/>
      <sheetName val="Hoja Base"/>
      <sheetName val="Mort 1-3"/>
      <sheetName val="Mort 1-3 Imper"/>
      <sheetName val="Mort 1-4"/>
      <sheetName val="Mort 1-4 Imper"/>
      <sheetName val="Mort 1-5"/>
      <sheetName val="Mort 1-7"/>
      <sheetName val="Concr 1,500"/>
      <sheetName val="Concr 2,000"/>
      <sheetName val="Concr 2,500"/>
      <sheetName val="Concr 3,000"/>
      <sheetName val="Concr 3,500"/>
      <sheetName val="Concr 4,000 "/>
      <sheetName val=" Acero 60000 Refuerzo "/>
      <sheetName val=" Malla Electrosoldada "/>
      <sheetName val="P Eléctrico"/>
      <sheetName val="P Agua Fria"/>
      <sheetName val="P Sanitario"/>
      <sheetName val="Granito pulido "/>
      <sheetName val="Marcos puerta"/>
      <sheetName val="Marcos ventana"/>
      <sheetName val="1,1,1 Campamt"/>
      <sheetName val="1,1,2 Alquiler Campameto"/>
      <sheetName val="1,1,3 Limpieza"/>
      <sheetName val="1,1,4 Localización y replanteo"/>
      <sheetName val="1,1,6 Cerramiento Lona"/>
      <sheetName val="1,1,7 Locali Manual"/>
      <sheetName val="1,2,1 Provicional agua"/>
      <sheetName val="1,2,2 Provicional luz"/>
      <sheetName val="1,3,1 Desmonte cubierta"/>
      <sheetName val="1,3,2 Demoliciòn muro"/>
      <sheetName val="1,3,3  Dm enchape"/>
      <sheetName val="1,3,4 Dm cimiento"/>
      <sheetName val="1,3,5 Dm Vig-colum"/>
      <sheetName val="1,3,6 Demolicion placa"/>
      <sheetName val="1,3,7  Dm Aparatos"/>
      <sheetName val="1,4,2 Traslado postes"/>
      <sheetName val="1,4,3 Arb 5"/>
      <sheetName val="1,4,4 Arb 10"/>
      <sheetName val="1,4,5 Arb 15"/>
      <sheetName val="1,4,6 Arb 20"/>
      <sheetName val="1,4,7 Arb +20"/>
      <sheetName val="1,4,8 Traslado Arb"/>
      <sheetName val="2,1,1 Exc Mec"/>
      <sheetName val="2,1,2 Exc Man"/>
      <sheetName val="2,1,3 Exc M Sub base"/>
      <sheetName val="2,1,5 Relleno M Común"/>
      <sheetName val="2,1,6  Rellenos M Selec"/>
      <sheetName val="2,1,7  Sub base Recebo "/>
      <sheetName val="2,1,8 Geotextil NT"/>
      <sheetName val="2,1,9 Geotextil Tejido"/>
      <sheetName val="2,1,10 Relleno Recebo"/>
      <sheetName val="2,2,1 Concr pobre"/>
      <sheetName val="2,2,2 Concr Ciclopeo"/>
      <sheetName val="2,2,3 Muros de contencion"/>
      <sheetName val="2,2,4 Concreto Zapatas"/>
      <sheetName val="2,2,5 Vigas de cimentación"/>
      <sheetName val="2,2,6,1 Pilotes 0,30"/>
      <sheetName val="2,2,6,2 Pilotes 0,40"/>
      <sheetName val="2,2,6,3 Pilotes 0,60"/>
      <sheetName val="2,2,6,4 Pilotes 0,80"/>
      <sheetName val="2,2,6,5 Pilotes 0,90 "/>
      <sheetName val="2,2,7 Dados en concreto"/>
      <sheetName val="2,2,8 Placa Flotante 0,60"/>
      <sheetName val="2,2,9 Placas cont= 0,1"/>
      <sheetName val="2,2,10 Placas cont= 0,125"/>
      <sheetName val="2,2,11 Placas cont= 0,15"/>
      <sheetName val="2,3,1 Acero 37000 "/>
      <sheetName val="2,3,2 Acero 60000 Refuerzo"/>
      <sheetName val="2,3,3 Malla Electrosoldada"/>
      <sheetName val="2,4,1 Gaviones"/>
      <sheetName val="2,4,2 Cajon aislamiento vigas"/>
      <sheetName val="2,4,3 Icopor Aislante ciment. "/>
      <sheetName val="2,4,4 Pañete Taludes "/>
      <sheetName val="3,1,1 Novafort A.LL. 4&quot; 110mm "/>
      <sheetName val="3,1,2 Novafort A.LL.6&quot; 160mm  "/>
      <sheetName val="3,1,3 Novafort A.LL 8&quot;200 mm   "/>
      <sheetName val="3,1,4 Novafort 10&quot;A.LL. 255mm "/>
      <sheetName val="3,1,5 Novafort A.LL.12&quot; 315mm  "/>
      <sheetName val="3,1,6  Acc. Novafort. A.LL"/>
      <sheetName val="3,2,1 Novafort A.N. 4&quot; 110 "/>
      <sheetName val="3,2,2 Novafort A.N.6&quot; 160m "/>
      <sheetName val="3,2,3 Novafort A.N. 8&quot;200 mm"/>
      <sheetName val="3,2,4 Novafort 10&quot;A.N. 255 mm"/>
      <sheetName val="3,2,5 Novafort A.N.12&quot; 315mm"/>
      <sheetName val="3,2,6  Acc. Novafort. A.N."/>
      <sheetName val="3,3,1 Tuberia drenaje PVC 4&quot;"/>
      <sheetName val="3,3,2 Tuberia drenaje PVC 4&quot;"/>
      <sheetName val="3,3,3 Accesorio drenaje PVC 3&quot;"/>
      <sheetName val="3,3,4 Accesorio drenaje PVC 4&quot;"/>
      <sheetName val="3,3,5 Filtros Escorrentias"/>
      <sheetName val="3,4,1 Caja inspección 0,60 "/>
      <sheetName val="3,4,2 Caja inspección 0,80"/>
      <sheetName val="3,4,3 Caja inspección 1,00"/>
      <sheetName val="3,4,6 Carcamo"/>
      <sheetName val="3,4,7 Trampa de grasas"/>
      <sheetName val="3,4,8 Pozo Septico"/>
      <sheetName val="3,5,1 Exc Man "/>
      <sheetName val="3,5,2 Exc en recebo comp."/>
      <sheetName val="3,5,3  Relleno M seleccionado"/>
      <sheetName val="3,5,4 Relleno M Común "/>
      <sheetName val="3,5,5 Retiro sobrantes"/>
      <sheetName val="3,3,6 POZO INFILTRACIÓN"/>
      <sheetName val="3,4,4 Caja Distribuciòn 0,40  "/>
      <sheetName val="3,4,9 Caja discipadora"/>
      <sheetName val="3,6,2 Cabezal descarga"/>
      <sheetName val="4,1,1 Columnas"/>
      <sheetName val="4,1,2 Pantalla en concreto"/>
      <sheetName val="4,1,3 Muros"/>
      <sheetName val="4,2,1 Vigas aéreas"/>
      <sheetName val="4,2,2 Viga canal"/>
      <sheetName val="4,2,3  Vigas Prefabricadas"/>
      <sheetName val="4,3,1 Placa alig. Caseton 60"/>
      <sheetName val="4,3,2 Caseton 50 cm"/>
      <sheetName val="4,3,3 Caseton 45 cm"/>
      <sheetName val="4,3,4 Caseton 40 cm "/>
      <sheetName val="4,3,6 Placa maciza 0,20"/>
      <sheetName val="4,3,7 Placa maciza 0,125"/>
      <sheetName val="4,3,8 Placa maciza 0,10"/>
      <sheetName val="4,3,9 Placa maciza 0,15"/>
      <sheetName val="4,4,1 Escalera"/>
      <sheetName val="4,4,2 Rampas"/>
      <sheetName val="4,4,3 POZO CONCRETO 20 M3"/>
      <sheetName val="4,4,4 POZO CONCRETO"/>
      <sheetName val="4,4,5 Graderias en concreto"/>
      <sheetName val="4,5,1 Acero 37000  "/>
      <sheetName val="4,5,2 Acero 60000 est"/>
      <sheetName val="4,5,3 Malla Electrosoldada est"/>
      <sheetName val="4,6,1,1 Est Cubierta"/>
      <sheetName val="4,6,2,3 Cerrchas  Metàlica"/>
      <sheetName val="4,6,2,4 Perfil "/>
      <sheetName val="4,6,2,5 Templete"/>
      <sheetName val="5,1,1 Bloq Conc Estruc 0,12"/>
      <sheetName val="5,1,2 Bloque concreto divisorio"/>
      <sheetName val="5,1,3 Bloq tipo piedra"/>
      <sheetName val="5,1,5  Calados en Concreto"/>
      <sheetName val="5,1,6 Bloq Conc Estruc 014"/>
      <sheetName val="5,1,7 Bloq Conc Estruc 019"/>
      <sheetName val="5,2,1 Ladrillo común"/>
      <sheetName val="5,2,2 Ladrillo estructural"/>
      <sheetName val="5,2,3 Ladrillo común sobrecimie"/>
      <sheetName val="5,2,4 Ladrillo Prensado portant"/>
      <sheetName val="5,2,6 Muro en bloque No 4"/>
      <sheetName val="5,3,1 Enchape ladrillo arcilla"/>
      <sheetName val="5,3,3 Alfagias ladrillo arcilla"/>
      <sheetName val="5,3,4 Remate ladrillo arcilla"/>
      <sheetName val="5,4,1 Grouting-Concreto fluido"/>
      <sheetName val="5,4,2 Remates"/>
      <sheetName val="5,5,1 Anclajes Epoxicos"/>
      <sheetName val="5,5,2 Acero 37000 mamp"/>
      <sheetName val="5,5,3 Malla Electrosoldada "/>
      <sheetName val="5,5,4 Grafiles 6 mm"/>
      <sheetName val="5,6,1 Instalaciòn carpint. Meta"/>
      <sheetName val="6,1,1 Alfajias"/>
      <sheetName val="6,1,2 Dinteles"/>
      <sheetName val="6,1,3 Remates sobre mamposteria"/>
      <sheetName val="6.1.8 Pergolas"/>
      <sheetName val="6.1.9 Gargolas"/>
      <sheetName val="6,1,10 Gradas en Concreto"/>
      <sheetName val="6,1,11 PLAQUETAS"/>
      <sheetName val="6,1,15 Bordillos ducha y aseo"/>
      <sheetName val="6,1,17 Carcamo"/>
      <sheetName val="6,1,18 Cañuela Per"/>
      <sheetName val="6,2,1 Mesones en concreto"/>
      <sheetName val="6,2,2 Mesones lavamanos"/>
      <sheetName val="6,2,3 Mesones laboratorios"/>
      <sheetName val="6,2,5 Bancas Concreto"/>
      <sheetName val="6,2,8 Alfajias 2"/>
      <sheetName val="7,1,1,1 Acometida PVC-P 2&quot;"/>
      <sheetName val="7,1,1,2 Accesorio PVC-P 2&quot; "/>
      <sheetName val="7,1,1,5 Bajantes A.N.  PVC 3&quot;"/>
      <sheetName val="7,1,1,6 Bajantes A.N 4&quot;"/>
      <sheetName val="7,1,2,1 Tuberia H.G. 1&quot;"/>
      <sheetName val="7,1,2,2  Accesorio H.G. 1&quot; "/>
      <sheetName val="7,1,2,3 Flotador 1"/>
      <sheetName val="7,1,2,4 Tanque Plastico"/>
      <sheetName val="7,1,3,1 Tuberia H.G. 1&quot;cuarto "/>
      <sheetName val="7,1,3,2  Accesorio H.G.1&quot;cuarto"/>
      <sheetName val="7,1,3,3  Registro R. W. 1&quot;"/>
      <sheetName val="7,1,3,4  Cheque Helber 1&quot;"/>
      <sheetName val="7,1,3,7  Tanque Subterrraneo"/>
      <sheetName val="7,1,4,1 Tuberia H.G. 1 1.2&quot;"/>
      <sheetName val="7,1,4,2  Accesorio H.G.1 1.2&quot;"/>
      <sheetName val="7,1,4,3  Registro R. W. 1. 1.2&quot;"/>
      <sheetName val="7,1,4,4  Cheque  Helber 1 1.2&quot;"/>
      <sheetName val="7,1,5,1 Registro 1.2&quot;"/>
      <sheetName val="7,1,5,2 Registro 3 4"/>
      <sheetName val="7,1,5,3 Registro 1 "/>
      <sheetName val="7,1,5,4 Registro 114"/>
      <sheetName val="7,1,5,5 Registro 1 12"/>
      <sheetName val="7,1,5,6 Registro 2 "/>
      <sheetName val="7,1,5,8 Caja registro "/>
      <sheetName val="7,1,6,1 Acometida media"/>
      <sheetName val="7,1,6,2 Acometida 1PL"/>
      <sheetName val="7,1,6,3 Registro PD media"/>
      <sheetName val="7,1,6,4 Acometida 1 14"/>
      <sheetName val="7,1,6,5 Tuberia 1 12"/>
      <sheetName val="7,1,6,6 Acometida 2"/>
      <sheetName val="7,1,6,7 Tubo UZ 2&quot;"/>
      <sheetName val="7,1,6,8 Acometida 1 12"/>
      <sheetName val="7,1,6,9 Tuberia UZ 3&quot;"/>
      <sheetName val="7,1,6,10 Accesorio UZ  2&quot;"/>
      <sheetName val="7,1,6,11 Accesorio UZ 3&quot;"/>
      <sheetName val="7,1,7,1 Tuberia H.G. 1.2&quot;"/>
      <sheetName val="7,1,7,2  Accesorio H.G.1.2&quot;"/>
      <sheetName val="7,1,7,3 Registro Corte 1.2&quot; "/>
      <sheetName val="7,1,7,4 Registro 1.2&quot;"/>
      <sheetName val="7,1,7,5 Caja para medidor"/>
      <sheetName val="7,1,8,1 P Agua Fria Lavamanos"/>
      <sheetName val="7,1,8,2 Punto  Agua Fria 1 1.2&quot;"/>
      <sheetName val="7,1,8,3 P Agua Fria Sanitarios"/>
      <sheetName val="7,1,8,4 P Agua Fria Orinales"/>
      <sheetName val="7,1,8,5 P Agua Fria pocetas lab"/>
      <sheetName val="7,1,8,6 P Agua Fria Ducha"/>
      <sheetName val="7,1,8,7 P Agua Fria Pocetas"/>
      <sheetName val="7,1,8,8 Llave  Manguera 1.2&quot;"/>
      <sheetName val="7,1,8,10  Tapòn H.G.1.2&quot;"/>
      <sheetName val="7,1,8,11  Tapòn P.V.C.1.2&quot; "/>
      <sheetName val="7,1,8,12  Camara aire H.G.1.2&quot;"/>
      <sheetName val="7,1,8,13  Camara aire P.V.C.P "/>
      <sheetName val="7,1,9,1 P Sanitario lavamanos"/>
      <sheetName val="7,1,9,3 P Sanitario Sanit"/>
      <sheetName val="7,1,9,4 P Sanitario Orinales"/>
      <sheetName val="7,1,9,5  P Sifòn PVC-S 4&quot;"/>
      <sheetName val="7,1,9,6  P Sifòn PVC-S 2&quot; "/>
      <sheetName val="7,1,9,7 P Sanitario Pocetas"/>
      <sheetName val="7,1,9,9 P Sanitario sifon"/>
      <sheetName val="7,1,10,1 Acomet sanit"/>
      <sheetName val="7,1,10,2 Pto 3&quot;"/>
      <sheetName val="7,1,10,2 Punto Vent 3&quot;"/>
      <sheetName val="7,1,10,3  Sanit 2"/>
      <sheetName val="6,1,19 Carcamo IDRD Tipo 5"/>
      <sheetName val="7,1,10,4 Sanit 3"/>
      <sheetName val="7,1,10,5 4pLG S"/>
      <sheetName val="7,1,11,1 Acomet lluvia"/>
      <sheetName val="7,1,11,2 Acomet lluvia 2"/>
      <sheetName val="7,1,11,3 3plg"/>
      <sheetName val="7,1,11,4&quot;"/>
      <sheetName val="7,1,11,5 Bajante PVC "/>
      <sheetName val="7,1,11,6 Accesorios PVC"/>
      <sheetName val="7,1,12,1 Instalaciòn Lavamanos"/>
      <sheetName val="7,1,12,2 Instalaciòn Sanitario "/>
      <sheetName val="7,1,12,8 Llave  Manguera 1.2 "/>
      <sheetName val="7,1,12,9 Acoflex lav.sant."/>
      <sheetName val="7,1,14 Lavado Tanque"/>
      <sheetName val="7,1,15 Desinfecciòn tanque"/>
      <sheetName val="7,1,16,2 Bomba"/>
      <sheetName val="7,2,1,1 Punto de gas"/>
      <sheetName val="7,2,1,2 Preinstalación gas"/>
      <sheetName val="7,2,1,3 Tuberia  tipo L 1.2&quot;"/>
      <sheetName val="7,2,1,4 Tuberia  tipo L 1&quot;"/>
      <sheetName val="7,2,1,5  Registro bola 1&quot; "/>
      <sheetName val="7,2,1,7  Rejilla vent. plastica"/>
      <sheetName val="8,1,1"/>
      <sheetName val="8,1,2"/>
      <sheetName val="8,1,3"/>
      <sheetName val="8,1,4"/>
      <sheetName val="8,2,1"/>
      <sheetName val="8,2,2"/>
      <sheetName val="8,2,3"/>
      <sheetName val="8,2,4"/>
      <sheetName val="8,3,1"/>
      <sheetName val="8,3,2"/>
      <sheetName val="8,3,3"/>
      <sheetName val="8,4,1"/>
      <sheetName val="8,5,1"/>
      <sheetName val="8,5,2"/>
      <sheetName val="8,5,3"/>
      <sheetName val="8,5,4"/>
      <sheetName val="8,5,5"/>
      <sheetName val="8,16"/>
      <sheetName val="8,17"/>
      <sheetName val="8,18"/>
      <sheetName val="8,21"/>
      <sheetName val="8,22"/>
      <sheetName val="8,23"/>
      <sheetName val="8,24"/>
      <sheetName val="8,25"/>
      <sheetName val="8,26"/>
      <sheetName val="8,27"/>
      <sheetName val="8,28"/>
      <sheetName val="8,29"/>
      <sheetName val="8,30"/>
      <sheetName val="8,31"/>
      <sheetName val="8,32"/>
      <sheetName val="8,33"/>
      <sheetName val="8,34"/>
      <sheetName val="8,35"/>
      <sheetName val="8,36"/>
      <sheetName val="8,37"/>
      <sheetName val="8,38"/>
      <sheetName val="8,39"/>
      <sheetName val="8,40"/>
      <sheetName val="8,41"/>
      <sheetName val="8,42"/>
      <sheetName val="8,43"/>
      <sheetName val="8,44"/>
      <sheetName val="8,45"/>
      <sheetName val="8,46"/>
      <sheetName val="8,47"/>
      <sheetName val="8,48"/>
      <sheetName val="8,49"/>
      <sheetName val="8,50"/>
      <sheetName val="8,51"/>
      <sheetName val="8,52"/>
      <sheetName val="8,53"/>
      <sheetName val="8,54"/>
      <sheetName val="8,55"/>
      <sheetName val="8,56"/>
      <sheetName val="8,57"/>
      <sheetName val="8,58"/>
      <sheetName val="8,59"/>
      <sheetName val="8,60"/>
      <sheetName val="8,61"/>
      <sheetName val="8,62"/>
      <sheetName val="8,63"/>
      <sheetName val="8,64"/>
      <sheetName val="8,65"/>
      <sheetName val="8,66"/>
      <sheetName val="8,67"/>
      <sheetName val="8,68"/>
      <sheetName val="8,69"/>
      <sheetName val="8,70"/>
      <sheetName val="8,71"/>
      <sheetName val="8,72"/>
      <sheetName val="8,73"/>
      <sheetName val="8,74"/>
      <sheetName val="8,75"/>
      <sheetName val="8,76"/>
      <sheetName val="8,77"/>
      <sheetName val="8,78"/>
      <sheetName val="8,79"/>
      <sheetName val="8,80"/>
      <sheetName val="8,81"/>
      <sheetName val="8,82"/>
      <sheetName val="8,83"/>
      <sheetName val="8,84"/>
      <sheetName val="8,85"/>
      <sheetName val="8,86"/>
      <sheetName val="8,87"/>
      <sheetName val="8,88"/>
      <sheetName val="8,89"/>
      <sheetName val="8,90"/>
      <sheetName val="8,91"/>
      <sheetName val="8,92"/>
      <sheetName val="8,93"/>
      <sheetName val="8,94"/>
      <sheetName val="9,1,1 Pañete impermeabilizado"/>
      <sheetName val="9,1,2 Pañete muros interiores"/>
      <sheetName val="9,1,3 Pañete Exteriores"/>
      <sheetName val="9,2,1 Pañete bajo placa"/>
      <sheetName val="10,1,1 base mueble concreto"/>
      <sheetName val="10,1,3 Alistado pisos"/>
      <sheetName val="10,1,4 Mortero afinado"/>
      <sheetName val="10,1,6 Acabado Escobeado"/>
      <sheetName val="10,2,1,3 Ceramica 0,20 x 0,20 "/>
      <sheetName val="10,2,2,3 Piso tablòn ges 0,30 "/>
      <sheetName val="10,2,4,1 Baldosin granito"/>
      <sheetName val="10,2,4,3 gravilla m2"/>
      <sheetName val="10,3,1,1 Tablòn cuarto 26"/>
      <sheetName val="10,3,2,1 Guardaescoba"/>
      <sheetName val="10,3,2,3 Media Caña"/>
      <sheetName val="10,3,2,5 Gravilla "/>
      <sheetName val="10,3,2,6 Granito"/>
      <sheetName val="10,4,2 Escalera en Granito"/>
      <sheetName val="10,5,3 Cenefas Gravilla "/>
      <sheetName val="11,1,1 Afinado Mortero"/>
      <sheetName val="11,1,2 Media Caña"/>
      <sheetName val="11,1,3 Afinado Viga canales"/>
      <sheetName val="11,1,4 foil aluminio"/>
      <sheetName val="11,2,2,1 Caballete"/>
      <sheetName val="11,2,2,2 remate"/>
      <sheetName val="11,2,3,1 Domo acrílico"/>
      <sheetName val="11,2,3,2 Acrilico transparente"/>
      <sheetName val="11,2,3,3 Teja trapezoidal Plast"/>
      <sheetName val="11,2,4,1  teja acero"/>
      <sheetName val="11,2,4,2 Tejaluz"/>
      <sheetName val="11,2,5,1 Teja Barro"/>
      <sheetName val="11,2,5,2 Limahoyas"/>
      <sheetName val="11,3,1 Canal Lámina"/>
      <sheetName val="11,3,2 Flashing"/>
      <sheetName val="11,3,3 Tragante 5x3"/>
      <sheetName val="11,3,4 Tragante 6x4"/>
      <sheetName val="11,3,5 Canal PVC"/>
      <sheetName val="12,1,1 Ventanas aluminio "/>
      <sheetName val="12,1,2 Ventanas aluminio reja"/>
      <sheetName val="12,1,3 Puerta aluminio sencillo"/>
      <sheetName val="12,1,4 Puert Alum dob reja"/>
      <sheetName val="12,1,5 Puerta aluminio doble"/>
      <sheetName val="12,1,6 Puert baños"/>
      <sheetName val="12,1,7 PERGOLAS ALUM"/>
      <sheetName val="12,1,8 Puertas discapacitados"/>
      <sheetName val="12,1,9 BARANDA EN ALUMINIO"/>
      <sheetName val="12,2,1,1 Marcos puerta"/>
      <sheetName val="12,2,1,2 Puerta Sencilla"/>
      <sheetName val="12,2,1,3 Ventana"/>
      <sheetName val="12,2,1,5 Puertas Emtamborada"/>
      <sheetName val="12,2,2,1 Pasamanos "/>
      <sheetName val="12,2,2,2 Pasamanos"/>
      <sheetName val="12,2,2,3 Baranda Malla"/>
      <sheetName val=" 12,2,2,4 Cerramiento acrílilco"/>
      <sheetName val="12,2,3,1 Rejas en varilla cuadr"/>
      <sheetName val="12,2,3,2 Rejas ventana"/>
      <sheetName val="12,2,3,3 Rejas Puerta baño"/>
      <sheetName val="12,2,3,4 Reja Ventilación"/>
      <sheetName val="12,2,4,1 CORTASOL"/>
      <sheetName val="12,2,4,4 Ventana Malla"/>
      <sheetName val="13,1,2"/>
      <sheetName val="13,1,5"/>
      <sheetName val="13,1,6"/>
      <sheetName val="13,4,1"/>
      <sheetName val=" 12,2,2,5 Baranda M80"/>
      <sheetName val="14,1,1 Ceramica 20 "/>
      <sheetName val="15,1,3 Lampara Fluorecente 2x32"/>
      <sheetName val="16,1,3 Sanitarios tanque"/>
      <sheetName val="16,1,4 Orinal "/>
      <sheetName val="16,1,5 Lavamanos Sobreponer"/>
      <sheetName val="16,1,7 Lavamanos de colgar"/>
      <sheetName val="16,1,8 Sanit Disc"/>
      <sheetName val="16,1,9 Duchas"/>
      <sheetName val="16,1,11 POCETA"/>
      <sheetName val="16,2,1 Pocetas Aseo"/>
      <sheetName val="16,2,5 Llave Terminal"/>
      <sheetName val="16,2,6 Incrustaciones"/>
      <sheetName val="16,2,7 Barras disc"/>
      <sheetName val="17,2,1 Puerta Vidrio"/>
      <sheetName val="17,2,2 Puerta PVC Baterias"/>
      <sheetName val="17,2,3 Divisiones 0,06"/>
      <sheetName val="17,2,4 Divisiones baños "/>
      <sheetName val="18,1,1 pintura koraza"/>
      <sheetName val="18,1,2 pintura plastica"/>
      <sheetName val="18,1,3 Vinilo con estuco"/>
      <sheetName val="18,1,4 Vinilo sin estuco "/>
      <sheetName val="18,1,5 Vinilo Cielos "/>
      <sheetName val="19,1,1 Cerraduras"/>
      <sheetName val="19,4,1 Espejo"/>
      <sheetName val="19,4,2 Vidrio Crudo"/>
      <sheetName val="20,1,2 Exc Man"/>
      <sheetName val="20,1,5 Subbase recebo"/>
      <sheetName val="20,2,1 Andenes"/>
      <sheetName val="20,2,2 Sardinel"/>
      <sheetName val="20,2,3"/>
      <sheetName val="20,2,4 Banca"/>
      <sheetName val="20,2,5 Adoquin"/>
      <sheetName val="20,3,1 Solado esp= 0,05"/>
      <sheetName val="20,3,2 Concreto Ciclopeo "/>
      <sheetName val="20,3,3 Vigas de Amarre"/>
      <sheetName val="20,3,5  Cerramiento Malla Esla"/>
      <sheetName val="20,3,6  Muros de contencion "/>
      <sheetName val="20,4,1 Mov Tierras"/>
      <sheetName val="20,2,13 Escalinatas"/>
      <sheetName val="20,2,6 Adoquin Arcilla"/>
      <sheetName val="20,2,7 Loseta A-50"/>
      <sheetName val="20,4,2 Pradización"/>
      <sheetName val="20.2.10 Bordillo A-80"/>
      <sheetName val="20,4,4 Arborización"/>
      <sheetName val="20,5,1 Gaviones en piedra"/>
      <sheetName val="20,5,2 PERGOLA  METALICA"/>
      <sheetName val="20,5,3  Acero 37000  Ext."/>
      <sheetName val="20,5,4 Acero 60000 psi"/>
      <sheetName val="20,5,5 Malla Electrosoldada  "/>
      <sheetName val="21,1,1 Lavada ladrillo "/>
      <sheetName val="21,1,3 Aseo"/>
      <sheetName val="21,1,4 Retiro Escombros"/>
      <sheetName val="Pasamanos "/>
      <sheetName val="Hoja1"/>
      <sheetName val="Hoja31"/>
      <sheetName val="Hoja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ITEMS"/>
      <sheetName val="APU"/>
      <sheetName val="MATERIALES"/>
      <sheetName val="AIU"/>
      <sheetName val="EQUIPOS"/>
      <sheetName val="TRANSPORTES"/>
      <sheetName val="personal"/>
      <sheetName val="SALARIOS"/>
      <sheetName val="DOTACION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RESUMEN"/>
      <sheetName val="ITEMS"/>
      <sheetName val="memorias"/>
      <sheetName val="AIU"/>
      <sheetName val="APU"/>
      <sheetName val="EQUIPOS"/>
      <sheetName val="TRANSPORTES"/>
      <sheetName val="MATERIALES"/>
      <sheetName val="personal"/>
      <sheetName val="SALARIOS"/>
      <sheetName val="DOTACIONES"/>
      <sheetName val="CIER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 y Dis"/>
      <sheetName val="Fondo Ensayos"/>
      <sheetName val="Obra puente"/>
      <sheetName val="AIU"/>
      <sheetName val="Fondo Ajustes"/>
      <sheetName val="Interventoria"/>
      <sheetName val="MINTRANSPORTE"/>
      <sheetName val="FACTOR MULTIPLICADOR"/>
      <sheetName val="Datos Generales"/>
      <sheetName val="CRONOGRAMA"/>
      <sheetName val="APU ANTICORROSIVO"/>
      <sheetName val="APU LIMPIEZA Y PINTURA"/>
      <sheetName val="APU REFUERZOS"/>
      <sheetName val="APU ADECUACIÓN PASAMANOS"/>
      <sheetName val="APU DESMONTE BARANDA"/>
      <sheetName val="APU REINSTALACIÓN BARANDA"/>
      <sheetName val="APU BARANDA NUEVA"/>
      <sheetName val="APU PINTURA BARANDA"/>
      <sheetName val="APU CONCRETO - METALDECK"/>
      <sheetName val="Est_y_Dis"/>
      <sheetName val="Fondo_Ensayos"/>
      <sheetName val="Obra_puente"/>
      <sheetName val="Fondo_Ajustes"/>
      <sheetName val="FACTOR_MULTIPLICADOR"/>
      <sheetName val="Datos_Generales"/>
      <sheetName val="APU_ANTICORROSIVO"/>
      <sheetName val="APU_LIMPIEZA_Y_PINTURA"/>
      <sheetName val="APU_REFUERZOS"/>
      <sheetName val="APU_ADECUACIÓN_PASAMANOS"/>
      <sheetName val="APU_DESMONTE_BARANDA"/>
      <sheetName val="APU_REINSTALACIÓN_BARANDA"/>
      <sheetName val="APU_BARANDA_NUEVA"/>
      <sheetName val="APU_PINTURA_BARANDA"/>
      <sheetName val="APU_CONCRETO_-_METALDECK"/>
      <sheetName val="Est_y_Dis1"/>
      <sheetName val="Fondo_Ensayos1"/>
      <sheetName val="Obra_puente1"/>
      <sheetName val="Fondo_Ajustes1"/>
      <sheetName val="FACTOR_MULTIPLICADOR1"/>
      <sheetName val="Datos_Generales1"/>
      <sheetName val="APU_ANTICORROSIVO1"/>
      <sheetName val="APU_LIMPIEZA_Y_PINTURA1"/>
      <sheetName val="APU_REFUERZOS1"/>
      <sheetName val="APU_ADECUACIÓN_PASAMANOS1"/>
      <sheetName val="APU_DESMONTE_BARANDA1"/>
      <sheetName val="APU_REINSTALACIÓN_BARANDA1"/>
      <sheetName val="APU_BARANDA_NUEVA1"/>
      <sheetName val="APU_PINTURA_BARANDA1"/>
      <sheetName val="APU_CONCRETO_-_METALDECK1"/>
      <sheetName val="Est_y_Dis4"/>
      <sheetName val="Fondo_Ensayos4"/>
      <sheetName val="Obra_puente4"/>
      <sheetName val="Fondo_Ajustes4"/>
      <sheetName val="FACTOR_MULTIPLICADOR4"/>
      <sheetName val="Datos_Generales4"/>
      <sheetName val="APU_ANTICORROSIVO4"/>
      <sheetName val="APU_LIMPIEZA_Y_PINTURA4"/>
      <sheetName val="APU_REFUERZOS4"/>
      <sheetName val="APU_ADECUACIÓN_PASAMANOS4"/>
      <sheetName val="APU_DESMONTE_BARANDA4"/>
      <sheetName val="APU_REINSTALACIÓN_BARANDA4"/>
      <sheetName val="APU_BARANDA_NUEVA4"/>
      <sheetName val="APU_PINTURA_BARANDA4"/>
      <sheetName val="APU_CONCRETO_-_METALDECK4"/>
      <sheetName val="Est_y_Dis2"/>
      <sheetName val="Fondo_Ensayos2"/>
      <sheetName val="Obra_puente2"/>
      <sheetName val="Fondo_Ajustes2"/>
      <sheetName val="FACTOR_MULTIPLICADOR2"/>
      <sheetName val="Datos_Generales2"/>
      <sheetName val="APU_ANTICORROSIVO2"/>
      <sheetName val="APU_LIMPIEZA_Y_PINTURA2"/>
      <sheetName val="APU_REFUERZOS2"/>
      <sheetName val="APU_ADECUACIÓN_PASAMANOS2"/>
      <sheetName val="APU_DESMONTE_BARANDA2"/>
      <sheetName val="APU_REINSTALACIÓN_BARANDA2"/>
      <sheetName val="APU_BARANDA_NUEVA2"/>
      <sheetName val="APU_PINTURA_BARANDA2"/>
      <sheetName val="APU_CONCRETO_-_METALDECK2"/>
      <sheetName val="Est_y_Dis3"/>
      <sheetName val="Fondo_Ensayos3"/>
      <sheetName val="Obra_puente3"/>
      <sheetName val="Fondo_Ajustes3"/>
      <sheetName val="FACTOR_MULTIPLICADOR3"/>
      <sheetName val="Datos_Generales3"/>
      <sheetName val="APU_ANTICORROSIVO3"/>
      <sheetName val="APU_LIMPIEZA_Y_PINTURA3"/>
      <sheetName val="APU_REFUERZOS3"/>
      <sheetName val="APU_ADECUACIÓN_PASAMANOS3"/>
      <sheetName val="APU_DESMONTE_BARANDA3"/>
      <sheetName val="APU_REINSTALACIÓN_BARANDA3"/>
      <sheetName val="APU_BARANDA_NUEVA3"/>
      <sheetName val="APU_PINTURA_BARANDA3"/>
      <sheetName val="APU_CONCRETO_-_METALDECK3"/>
      <sheetName val="Est_y_Dis5"/>
      <sheetName val="Fondo_Ensayos5"/>
      <sheetName val="Obra_puente5"/>
      <sheetName val="Fondo_Ajustes5"/>
      <sheetName val="FACTOR_MULTIPLICADOR5"/>
      <sheetName val="Datos_Generales5"/>
      <sheetName val="APU_ANTICORROSIVO5"/>
      <sheetName val="APU_LIMPIEZA_Y_PINTURA5"/>
      <sheetName val="APU_REFUERZOS5"/>
      <sheetName val="APU_ADECUACIÓN_PASAMANOS5"/>
      <sheetName val="APU_DESMONTE_BARANDA5"/>
      <sheetName val="APU_REINSTALACIÓN_BARANDA5"/>
      <sheetName val="APU_BARANDA_NUEVA5"/>
      <sheetName val="APU_PINTURA_BARANDA5"/>
      <sheetName val="APU_CONCRETO_-_METALDECK5"/>
      <sheetName val="Est_y_Dis6"/>
      <sheetName val="Fondo_Ensayos6"/>
      <sheetName val="Obra_puente6"/>
      <sheetName val="Fondo_Ajustes6"/>
      <sheetName val="FACTOR_MULTIPLICADOR6"/>
      <sheetName val="Datos_Generales6"/>
      <sheetName val="APU_ANTICORROSIVO6"/>
      <sheetName val="APU_LIMPIEZA_Y_PINTURA6"/>
      <sheetName val="APU_REFUERZOS6"/>
      <sheetName val="APU_ADECUACIÓN_PASAMANOS6"/>
      <sheetName val="APU_DESMONTE_BARANDA6"/>
      <sheetName val="APU_REINSTALACIÓN_BARANDA6"/>
      <sheetName val="APU_BARANDA_NUEVA6"/>
      <sheetName val="APU_PINTURA_BARANDA6"/>
      <sheetName val="APU_CONCRETO_-_METALDECK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Hoja1"/>
      <sheetName val="RESUMEN"/>
      <sheetName val="ITEMS"/>
      <sheetName val="memorias"/>
      <sheetName val="AIU"/>
      <sheetName val="LISTADO"/>
      <sheetName val="APU"/>
      <sheetName val="EQUIPOS"/>
      <sheetName val="TRANSPORTES"/>
      <sheetName val="MATERIALES"/>
      <sheetName val="personal"/>
      <sheetName val="SALARIOS"/>
      <sheetName val="DOTACIONES"/>
      <sheetName val="CIERRE"/>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PRECIOS"/>
      <sheetName val="UNITARIOS"/>
      <sheetName val="Av. Cali K4+880 - K4+970"/>
      <sheetName val="AIU"/>
      <sheetName val="SOCIAL"/>
      <sheetName val="AJUSTE"/>
      <sheetName val="PMT"/>
      <sheetName val="AIU PMT"/>
    </sheetNames>
    <sheetDataSet>
      <sheetData sheetId="0"/>
      <sheetData sheetId="1"/>
      <sheetData sheetId="2"/>
      <sheetData sheetId="3" refreshError="1"/>
      <sheetData sheetId="4"/>
      <sheetData sheetId="5"/>
      <sheetData sheetId="6"/>
      <sheetData sheetId="7"/>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F-CP10"/>
      <sheetName val="Hoja2"/>
      <sheetName val="Hoja1"/>
    </sheetNames>
    <sheetDataSet>
      <sheetData sheetId="0" refreshError="1"/>
      <sheetData sheetId="1"/>
      <sheetData sheetId="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 Av 68 con 64"/>
      <sheetName val="Presup Av 1o de mayo con 73a "/>
      <sheetName val="Presup Av 68 con 10"/>
      <sheetName val="Presup Clle 63 con 50"/>
    </sheetNames>
    <sheetDataSet>
      <sheetData sheetId="0"/>
      <sheetData sheetId="1" refreshError="1"/>
      <sheetData sheetId="2"/>
      <sheetData sheetId="3"/>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FACTOR PRESTACIONAL 2009"/>
      <sheetName val="HISTORICO"/>
      <sheetName val="SALARIO CELADOR 2008"/>
      <sheetName val="TARIFAS REGISTRO DISTRITAL 2009"/>
      <sheetName val="COSTOS OFICINA"/>
      <sheetName val="COSTOS CAMPAMENTO"/>
      <sheetName val="EQUIPO"/>
      <sheetName val="MATERIAL"/>
      <sheetName val="Presup_Cancha"/>
      <sheetName val="materiales"/>
      <sheetName val="otros"/>
      <sheetName val="Insumos"/>
      <sheetName val="APU"/>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precios"/>
      <sheetName val="Remo. derr."/>
      <sheetName val="Limp. mec. Alcant."/>
      <sheetName val="COSTOS OFICINA"/>
      <sheetName val="COSTOS CAMPAMENTO"/>
      <sheetName val="Res-Accide-10"/>
    </sheetNames>
    <sheetDataSet>
      <sheetData sheetId="0"/>
      <sheetData sheetId="1"/>
      <sheetData sheetId="2"/>
      <sheetData sheetId="3" refreshError="1"/>
      <sheetData sheetId="4" refreshError="1"/>
      <sheetData sheetId="5"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 REGIONES"/>
      <sheetName val="PRESUPUESTO DETALLADO"/>
      <sheetName val="PRESUPUESTO BASE POLIDEPORTIVO"/>
      <sheetName val="AHORROS"/>
      <sheetName val="días habiles 2015"/>
      <sheetName val="MANTENIMIENTO y OPERACIÓN"/>
      <sheetName val="PRESUPUESTO DE E&amp;D"/>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SFV"/>
      <sheetName val="Parámetros"/>
      <sheetName val="UC"/>
      <sheetName val="NdS"/>
      <sheetName val="Divipola"/>
      <sheetName val="Subsidio"/>
    </sheetNames>
    <sheetDataSet>
      <sheetData sheetId="0"/>
      <sheetData sheetId="1"/>
      <sheetData sheetId="2"/>
      <sheetData sheetId="3"/>
      <sheetData sheetId="4"/>
      <sheetData sheetId="5"/>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Apus_Preliminares"/>
      <sheetName val="Apus_Cimentación_Est.Met"/>
      <sheetName val="Apus_HS"/>
      <sheetName val="Apus_In.Elect"/>
      <sheetName val="Apus_Cubierta"/>
      <sheetName val="Insumos"/>
      <sheetName val="Equipo_Trans "/>
      <sheetName val="M.Obra"/>
      <sheetName val="ESP.GENERAL"/>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
      <sheetName val="1.1.1"/>
      <sheetName val="1.2.1"/>
      <sheetName val="1.2.2"/>
      <sheetName val="1.2.3"/>
      <sheetName val="1.2.4"/>
      <sheetName val="1.2.5"/>
      <sheetName val="1.2.6"/>
      <sheetName val="1.3.1"/>
      <sheetName val="1.3.2"/>
      <sheetName val="1.4.1"/>
      <sheetName val="1.4.2"/>
      <sheetName val="1.4.3"/>
      <sheetName val="1.4.4"/>
      <sheetName val="1.4.5"/>
      <sheetName val="1.4.6"/>
      <sheetName val="1.4.7"/>
      <sheetName val="1.4.8"/>
      <sheetName val="1.4.9"/>
      <sheetName val="1.4.10"/>
      <sheetName val="1.4.11"/>
      <sheetName val="1.4.12"/>
      <sheetName val="1.4.13"/>
      <sheetName val="1.4.14"/>
      <sheetName val="1.5.1"/>
      <sheetName val="1.5.2"/>
      <sheetName val="1.5.3"/>
      <sheetName val="2.1.1"/>
      <sheetName val="2.1.2"/>
      <sheetName val="2.1.3"/>
      <sheetName val="2.1.4"/>
      <sheetName val="2.1.5"/>
      <sheetName val="2.1.6"/>
      <sheetName val="2.1.7"/>
      <sheetName val="2.1.8"/>
      <sheetName val="2.1.9"/>
      <sheetName val="2.1.10"/>
      <sheetName val="2.1.11"/>
      <sheetName val="2.1.12"/>
      <sheetName val="2.1.13"/>
      <sheetName val="2.1.14"/>
      <sheetName val="2.1.15"/>
      <sheetName val="2.1.16"/>
      <sheetName val="2.1.17"/>
      <sheetName val="2.1.18"/>
      <sheetName val="2.1.19"/>
      <sheetName val="2.1.20"/>
      <sheetName val="2.1.21"/>
      <sheetName val="2.1.22"/>
      <sheetName val="2.1.23"/>
      <sheetName val="2.1.24"/>
      <sheetName val="2.1.25"/>
      <sheetName val="2.1.26"/>
      <sheetName val="2.2.1"/>
      <sheetName val="2.2.2"/>
      <sheetName val="2.2.3"/>
      <sheetName val="2.2.4"/>
      <sheetName val="2.4.1"/>
      <sheetName val="2.4.2"/>
      <sheetName val="2.4.3"/>
      <sheetName val="2.4.4"/>
      <sheetName val="2.4.5"/>
      <sheetName val="2.4.6"/>
      <sheetName val="2.4.7"/>
      <sheetName val="3.1.1"/>
      <sheetName val="3.1.2"/>
      <sheetName val="3.1.3"/>
      <sheetName val="3.1.4"/>
      <sheetName val="3.1.5"/>
      <sheetName val="3.1.6"/>
      <sheetName val="3.2.1"/>
      <sheetName val="3.2.2"/>
      <sheetName val="3.2.3"/>
      <sheetName val="3.2.4"/>
      <sheetName val="3.2.5"/>
      <sheetName val="3.2.6"/>
      <sheetName val="3.2.7"/>
      <sheetName val="4.1.1"/>
      <sheetName val="4.1.2"/>
      <sheetName val="4.1.3"/>
      <sheetName val="4.1.4"/>
      <sheetName val="4.2.1"/>
      <sheetName val="4.2.2"/>
      <sheetName val="4.2.3"/>
      <sheetName val="4.2.4"/>
      <sheetName val="4.2.5"/>
      <sheetName val="4.2.6"/>
      <sheetName val="4.3.1"/>
      <sheetName val="4.3.2"/>
      <sheetName val="4.6.1"/>
      <sheetName val="4.6.2"/>
      <sheetName val="4.6.3"/>
      <sheetName val="4.6.4"/>
      <sheetName val="4.6.5"/>
      <sheetName val="4.6.6"/>
      <sheetName val="4.6.7"/>
      <sheetName val="4.6.8"/>
      <sheetName val="4.6.9"/>
      <sheetName val="4.6.10"/>
      <sheetName val="4.6.11"/>
      <sheetName val="4.6.12"/>
      <sheetName val="4.6.13"/>
      <sheetName val="4.6.14"/>
      <sheetName val="4.6.15"/>
      <sheetName val="4.6.16"/>
      <sheetName val="4.6.17"/>
      <sheetName val="4.6.18"/>
      <sheetName val="4.6.19"/>
      <sheetName val="4.6.20"/>
      <sheetName val="4.6.21"/>
      <sheetName val="4.6.22"/>
      <sheetName val="4.6.23"/>
      <sheetName val="4.6.24"/>
      <sheetName val="4.6.25"/>
      <sheetName val="4.6.26"/>
      <sheetName val="4.6.27"/>
      <sheetName val="4.6.28"/>
      <sheetName val="4.6.29"/>
      <sheetName val="4.6.30"/>
      <sheetName val="4.6.31"/>
      <sheetName val="4.6.32"/>
      <sheetName val="4.6.33"/>
      <sheetName val="4.6.34"/>
      <sheetName val="4.6.35"/>
      <sheetName val="4.6.36"/>
      <sheetName val="4.6.37"/>
      <sheetName val="4.6.38"/>
      <sheetName val="4.6.39"/>
      <sheetName val="4.6.40"/>
      <sheetName val="4.6.41"/>
      <sheetName val="4.6.42"/>
      <sheetName val="4.6.43"/>
      <sheetName val="4.6.44"/>
      <sheetName val="4.6.45"/>
      <sheetName val="4.6.46"/>
      <sheetName val="4.6.47"/>
      <sheetName val="4.6.48"/>
      <sheetName val="4.6.49"/>
      <sheetName val="4.6.50"/>
      <sheetName val="4.6.51"/>
      <sheetName val="4.6.52"/>
      <sheetName val="4.6.53"/>
      <sheetName val="4.6.54"/>
      <sheetName val="4.6.55"/>
      <sheetName val="4.6.56"/>
      <sheetName val="4.6.57"/>
      <sheetName val="4.6.58"/>
      <sheetName val="4.6.59"/>
      <sheetName val="4.6.60"/>
      <sheetName val="4.6.61"/>
      <sheetName val="4.6.62"/>
      <sheetName val="4.6.63"/>
      <sheetName val="4.6.64"/>
      <sheetName val="4.6.65"/>
      <sheetName val="4.6.66"/>
      <sheetName val="4.6.67"/>
      <sheetName val="4.6.68"/>
      <sheetName val="4.6.69"/>
      <sheetName val="4.6.70"/>
      <sheetName val="4.6.71"/>
      <sheetName val="4.6.72"/>
      <sheetName val="4.6.73"/>
      <sheetName val="4.6.74"/>
      <sheetName val="4.6.75"/>
      <sheetName val="4.6.76"/>
      <sheetName val="4.6.77"/>
      <sheetName val="4.6.78"/>
      <sheetName val="4.6.79"/>
      <sheetName val="4.6.80"/>
      <sheetName val="4.6.81"/>
      <sheetName val="4.6.82"/>
      <sheetName val="4.6.83"/>
      <sheetName val="4.6.84"/>
      <sheetName val="4.6.85"/>
      <sheetName val="4.6.86"/>
      <sheetName val="4.6.87"/>
      <sheetName val="4.6.88"/>
      <sheetName val="4.6.89"/>
      <sheetName val="4.6.90"/>
      <sheetName val="4.7.1"/>
      <sheetName val="4.7.2"/>
      <sheetName val="4.7.3"/>
      <sheetName val="4.7.5"/>
      <sheetName val="4.7.6"/>
      <sheetName val="4.7.7"/>
      <sheetName val="4.7.8"/>
      <sheetName val="4.7.9"/>
      <sheetName val="4.7.10"/>
      <sheetName val="4.7.11"/>
      <sheetName val="4.8.1"/>
      <sheetName val="4.8.2"/>
      <sheetName val="4.8.3"/>
      <sheetName val="4.8.4"/>
      <sheetName val="4.8.5"/>
      <sheetName val="4.8.6"/>
      <sheetName val="4.8.7"/>
      <sheetName val="4.8.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TIPACOQUE"/>
      <sheetName val="Presupuesto PASO ELEVADO"/>
      <sheetName val="Lista Base"/>
      <sheetName val="Niples"/>
      <sheetName val="Ins_MO"/>
      <sheetName val="Ins_Mat"/>
      <sheetName val="Ins_TR"/>
      <sheetName val="Ins_EH"/>
      <sheetName val="Print"/>
      <sheetName val="3.1.13A"/>
      <sheetName val="2.1.17"/>
      <sheetName val="3.3.1"/>
      <sheetName val="1.1.86"/>
      <sheetName val="1.2.4"/>
      <sheetName val="2.1.21"/>
      <sheetName val="2.1.1"/>
      <sheetName val="2.7.4"/>
      <sheetName val="1.2.25"/>
      <sheetName val="2.5.44"/>
      <sheetName val="2.5.44A"/>
      <sheetName val="6.4.2.196"/>
      <sheetName val="6.4.2.196A"/>
      <sheetName val="2.5.6"/>
      <sheetName val="2.5.6A"/>
      <sheetName val="6.4.2.197"/>
      <sheetName val="6.4.2.197A"/>
      <sheetName val="6.4.2.198"/>
      <sheetName val="6.4.2.198A"/>
      <sheetName val="2.6.45"/>
      <sheetName val="2.6.46"/>
      <sheetName val="2.6.47"/>
      <sheetName val="2.6.48"/>
      <sheetName val="3.17.10A"/>
      <sheetName val="3.17.10B"/>
      <sheetName val="3.17.3"/>
      <sheetName val="6.4.2.199"/>
      <sheetName val="2.7.1"/>
      <sheetName val="2.6.11"/>
      <sheetName val="PASO ELEVADO"/>
      <sheetName val="1.1.7"/>
      <sheetName val="3.11.2"/>
      <sheetName val="3.5.1"/>
      <sheetName val="1.2.10"/>
      <sheetName val="3.3.13"/>
      <sheetName val="6.4.2.206"/>
      <sheetName val="6.4.2.207"/>
      <sheetName val="6.4.2.208"/>
      <sheetName val="6.4.2.209"/>
      <sheetName val="6.4.2.210"/>
      <sheetName val="6.4.2.211"/>
      <sheetName val="6.4.2.212"/>
      <sheetName val="6.4.2.213"/>
      <sheetName val="6.4.2.214"/>
      <sheetName val="6.4.2.215"/>
      <sheetName val="6.4.2.216"/>
      <sheetName val="6.4.2.217"/>
      <sheetName val="6.4.2.218"/>
      <sheetName val="6.4.2.219"/>
      <sheetName val="6.4.2.220"/>
      <sheetName val="SISTEMA RAMMING"/>
      <sheetName val="6.4.2.221"/>
      <sheetName val="3.3.4"/>
      <sheetName val="COSTOS AMBIENTALES"/>
      <sheetName val="6.4.2.306"/>
      <sheetName val="1.1.62"/>
      <sheetName val="6.4.2.307"/>
      <sheetName val="6.4.2.308"/>
      <sheetName val="6.4.2.309"/>
      <sheetName val="6.4.2.310"/>
      <sheetName val="6.4.2.31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Niples"/>
      <sheetName val="Lista Base"/>
      <sheetName val="Ins_MO"/>
      <sheetName val="Ins_TR"/>
      <sheetName val="Ins_Mat"/>
      <sheetName val="Clasif_Mat"/>
      <sheetName val="Ins_EH"/>
      <sheetName val="Print"/>
      <sheetName val="1.1.1"/>
      <sheetName val="1.1.2"/>
      <sheetName val="1.1.7"/>
      <sheetName val="1.1.8"/>
      <sheetName val="1.1.9"/>
      <sheetName val="1.1.11"/>
      <sheetName val="1.1.12"/>
      <sheetName val="1.1.12A"/>
      <sheetName val="1.1.13"/>
      <sheetName val="1.1.14"/>
      <sheetName val="1.1.15"/>
      <sheetName val="1.1.16"/>
      <sheetName val="1.1.17"/>
      <sheetName val="1.1.18"/>
      <sheetName val="1.1.24"/>
      <sheetName val="1.1.25"/>
      <sheetName val="1.1.26"/>
      <sheetName val="1.1.27"/>
      <sheetName val="1.1.28"/>
      <sheetName val="1.1.29"/>
      <sheetName val="1.1.32"/>
      <sheetName val="1.1.33"/>
      <sheetName val="1.1.35"/>
      <sheetName val="1.1.36"/>
      <sheetName val="1.1.37"/>
      <sheetName val="1.1.40"/>
      <sheetName val="1.1.41"/>
      <sheetName val="1.1.42"/>
      <sheetName val="1.1.43"/>
      <sheetName val="1.1.44"/>
      <sheetName val="1.1.45"/>
      <sheetName val="1.1.46"/>
      <sheetName val="1.1.47"/>
      <sheetName val="1.1.48"/>
      <sheetName val="1.1.49"/>
      <sheetName val="1.1.50"/>
      <sheetName val="1.1.51"/>
      <sheetName val="1.1.52"/>
      <sheetName val="1.1.53"/>
      <sheetName val="1.1.54"/>
      <sheetName val="1.1.55"/>
      <sheetName val="1.1.58"/>
      <sheetName val="1.1.59"/>
      <sheetName val="1.1.60"/>
      <sheetName val="1.1.61"/>
      <sheetName val="1.1.62"/>
      <sheetName val="1.1.63"/>
      <sheetName val="1.1.64"/>
      <sheetName val="1.1.65"/>
      <sheetName val="1.1.66"/>
      <sheetName val="1.1.70"/>
      <sheetName val="1.1.71"/>
      <sheetName val="1.1.74"/>
      <sheetName val="1.1.75"/>
      <sheetName val="1.1.76"/>
      <sheetName val="1.1.78"/>
      <sheetName val="1.1.79"/>
      <sheetName val="1.1.80"/>
      <sheetName val="1.1.81"/>
      <sheetName val="1.1.82"/>
      <sheetName val="1.1.83"/>
      <sheetName val="1.1.83A"/>
      <sheetName val="1.1.84"/>
      <sheetName val="1.1.85"/>
      <sheetName val="1.1.86"/>
      <sheetName val="1.2.1"/>
      <sheetName val="1.2.2"/>
      <sheetName val="1.2.3"/>
      <sheetName val="1.2.4"/>
      <sheetName val="1.2.5"/>
      <sheetName val="1.2.6"/>
      <sheetName val="1.2.7"/>
      <sheetName val="1.2.8"/>
      <sheetName val="1.2.9"/>
      <sheetName val="1.2.10"/>
      <sheetName val="1.2.11"/>
      <sheetName val="1.2.12"/>
      <sheetName val="1.2.13"/>
      <sheetName val="1.2.14"/>
      <sheetName val="1.2.15"/>
      <sheetName val="1.2.16"/>
      <sheetName val="1.2.17"/>
      <sheetName val="1.2.18"/>
      <sheetName val="1.2.19"/>
      <sheetName val="1.2.20"/>
      <sheetName val="1.2.21"/>
      <sheetName val="1.2.22"/>
      <sheetName val="1.2.23"/>
      <sheetName val="1.2.24"/>
      <sheetName val="1.2.25"/>
      <sheetName val="1.2.26"/>
      <sheetName val="1.2.27"/>
      <sheetName val="1.2.28"/>
      <sheetName val="1.2.29"/>
      <sheetName val="1.2.30"/>
      <sheetName val="1.2.31"/>
      <sheetName val="1.2.32"/>
      <sheetName val="1.2.33"/>
      <sheetName val="1.2.34"/>
      <sheetName val="1.2.35"/>
      <sheetName val="1.2.36"/>
      <sheetName val="1.2.37"/>
      <sheetName val="1.2.38"/>
      <sheetName val="1.2.39"/>
      <sheetName val="1.2.40"/>
      <sheetName val="1.2.41"/>
      <sheetName val="1.2.42"/>
      <sheetName val="1.2.43"/>
      <sheetName val="1.2.44"/>
      <sheetName val="1.2.45"/>
      <sheetName val="1.2.46"/>
      <sheetName val="1.2.47"/>
      <sheetName val="1.2.48"/>
      <sheetName val="1.2.49"/>
      <sheetName val="1.2.50"/>
      <sheetName val="1.2.51"/>
      <sheetName val="1.2.52"/>
      <sheetName val="1.2.53"/>
      <sheetName val="1.2.54"/>
      <sheetName val="1.2.55"/>
      <sheetName val="1.2.56"/>
      <sheetName val="1.2.57"/>
      <sheetName val="1.2.58"/>
      <sheetName val="1.2.59"/>
      <sheetName val="1.3.1"/>
      <sheetName val="1.3.2"/>
      <sheetName val="1.3.3"/>
      <sheetName val="1.3.4"/>
      <sheetName val="1.3.5"/>
      <sheetName val="1.3.6"/>
      <sheetName val="1.3.7"/>
      <sheetName val="1.3.8"/>
      <sheetName val="1.3.9"/>
      <sheetName val="1.3.10"/>
      <sheetName val="1.3.11"/>
      <sheetName val="1.3.12"/>
      <sheetName val="1.3.13"/>
      <sheetName val="1.3.14"/>
      <sheetName val="1.3.15"/>
      <sheetName val="1.3.16"/>
      <sheetName val="1.3.17"/>
      <sheetName val="1.3.18"/>
      <sheetName val="1.3.19"/>
      <sheetName val="1.3.20"/>
      <sheetName val="1.3.21"/>
      <sheetName val="1.3.22"/>
      <sheetName val="1.3.23"/>
      <sheetName val="1.3.24"/>
      <sheetName val="1.3.25"/>
      <sheetName val="1.4.4"/>
      <sheetName val="1.4.5"/>
      <sheetName val="1.4.6"/>
      <sheetName val="1.4.7"/>
      <sheetName val="1.4.8"/>
      <sheetName val="1.4.9"/>
      <sheetName val="1.4.10"/>
      <sheetName val="1.4.11"/>
      <sheetName val="1.4.12"/>
      <sheetName val="1.4.13"/>
      <sheetName val="1.4.14"/>
      <sheetName val="1.4.15"/>
      <sheetName val="1.4.16"/>
      <sheetName val="1.4.17"/>
      <sheetName val="1.4.18"/>
      <sheetName val="1.4.19"/>
      <sheetName val="1.4.20"/>
      <sheetName val="1.4.21"/>
      <sheetName val="1.4.22"/>
      <sheetName val="1.4.23"/>
      <sheetName val="1.4.24"/>
      <sheetName val="1.4.25"/>
      <sheetName val="1.4.26"/>
      <sheetName val="1.4.27"/>
      <sheetName val="1.4.28"/>
      <sheetName val="1.4.29"/>
      <sheetName val="1.4.30"/>
      <sheetName val="1.4.31"/>
      <sheetName val="1.4.32"/>
      <sheetName val="1.4.33"/>
      <sheetName val="1.4.34"/>
      <sheetName val="1.4.35"/>
      <sheetName val="1.4.36"/>
      <sheetName val="1.4.37"/>
      <sheetName val="1.4.38"/>
      <sheetName val="1.4.39"/>
      <sheetName val="1.5.1"/>
      <sheetName val="1.5.2"/>
      <sheetName val="1.5.3"/>
      <sheetName val="1.5.4"/>
      <sheetName val="1.5.5"/>
      <sheetName val="1.5.6"/>
      <sheetName val="1.5.7"/>
      <sheetName val="1.5.8"/>
      <sheetName val="1.5.9"/>
      <sheetName val="1.5.10"/>
      <sheetName val="1.5.11"/>
      <sheetName val="1.5.12"/>
      <sheetName val="1.5.13"/>
      <sheetName val="1.5.14"/>
      <sheetName val="1.5.15"/>
      <sheetName val="1.5.16"/>
      <sheetName val="1.5.17"/>
      <sheetName val="1.5.18"/>
      <sheetName val="1.6.1"/>
      <sheetName val="1.6.2"/>
      <sheetName val="1.6.3"/>
      <sheetName val="1.6.4"/>
      <sheetName val="1.6.5"/>
      <sheetName val="1.6.6"/>
      <sheetName val="1.6.7"/>
      <sheetName val="1.6.8"/>
      <sheetName val="1.6.9"/>
      <sheetName val="1.6.10"/>
      <sheetName val="1.6.11"/>
      <sheetName val="1.6.12"/>
      <sheetName val="1.6.13"/>
      <sheetName val="1.6.14"/>
      <sheetName val="1.6.15"/>
      <sheetName val="1.6.16"/>
      <sheetName val="1.6.17"/>
      <sheetName val="1.6.18"/>
      <sheetName val="1.6.19"/>
      <sheetName val="1.6.20"/>
      <sheetName val="1.6.21"/>
      <sheetName val="1.6.22"/>
      <sheetName val="1.6.23"/>
      <sheetName val="1.6.24"/>
      <sheetName val="1.6.25"/>
      <sheetName val="1.6.28"/>
      <sheetName val="1.6.29"/>
      <sheetName val="1.6.30"/>
      <sheetName val="1.6.31"/>
      <sheetName val="1.6.32"/>
      <sheetName val="1.6.33"/>
      <sheetName val="1.6.34"/>
      <sheetName val="1.6.35"/>
      <sheetName val="1.6.36"/>
      <sheetName val="1.6.37"/>
      <sheetName val="1.6.38"/>
      <sheetName val="1.6.39"/>
      <sheetName val="1.6.40"/>
      <sheetName val="1.6.41"/>
      <sheetName val="1.6.42"/>
      <sheetName val="1.9.1"/>
      <sheetName val="1.9.2"/>
      <sheetName val="1.9.3"/>
      <sheetName val="1.9.4"/>
      <sheetName val="1.9.5"/>
      <sheetName val="1.9.6"/>
      <sheetName val="1.9.7"/>
      <sheetName val="1.9.8"/>
      <sheetName val="1.9.9"/>
      <sheetName val="1.9.10"/>
      <sheetName val="1.9.11"/>
      <sheetName val="1.9.12"/>
      <sheetName val="1.9.13"/>
      <sheetName val="1.9.14"/>
      <sheetName val="1.9.15"/>
      <sheetName val="1.9.16"/>
      <sheetName val="1.9.17"/>
      <sheetName val="1.9.18"/>
      <sheetName val="1.9.19"/>
      <sheetName val="1.9.20"/>
      <sheetName val="1.9.21"/>
      <sheetName val="1.9.22"/>
      <sheetName val="1.9.23"/>
      <sheetName val="1.10.1"/>
      <sheetName val="1.10.2"/>
      <sheetName val="1.10.3"/>
      <sheetName val="1.10.4"/>
      <sheetName val="1.10.5"/>
      <sheetName val="1.10.6"/>
      <sheetName val="1.10.7"/>
      <sheetName val="1.10.8"/>
      <sheetName val="1.10.9"/>
      <sheetName val="1.10.10"/>
      <sheetName val="1.10.11"/>
      <sheetName val="1.10.14"/>
      <sheetName val="1.10.15"/>
      <sheetName val="1.10.16"/>
      <sheetName val="1.10.17"/>
      <sheetName val="1.10.18"/>
      <sheetName val="1.10.19"/>
      <sheetName val="1.10.20"/>
      <sheetName val="1.10.21"/>
      <sheetName val="1.10.22"/>
      <sheetName val="1.11.1"/>
      <sheetName val="1.11.2"/>
      <sheetName val="1.11.3"/>
      <sheetName val="1.11.4"/>
      <sheetName val="1.11.5"/>
      <sheetName val="1.11.6"/>
      <sheetName val="1.11.7"/>
      <sheetName val="1.11.8"/>
      <sheetName val="1.11.9"/>
      <sheetName val="1.11.10"/>
      <sheetName val="1.11.11"/>
      <sheetName val="1.11.12"/>
      <sheetName val="1.11.13"/>
      <sheetName val="1.11.14"/>
      <sheetName val="1.11.15"/>
      <sheetName val="1.11.16"/>
      <sheetName val="1.11.17"/>
      <sheetName val="1.11.18"/>
      <sheetName val="1.11.19"/>
      <sheetName val="1.11.20"/>
      <sheetName val="1.11.21"/>
      <sheetName val="1.11.22"/>
      <sheetName val="1.11.23"/>
      <sheetName val="1.11.24"/>
      <sheetName val="1.11.25"/>
      <sheetName val="1.11.26"/>
      <sheetName val="1.11.27"/>
      <sheetName val="1.11.28"/>
      <sheetName val="1.11.29"/>
      <sheetName val="1.11.30"/>
      <sheetName val="1.11.31"/>
      <sheetName val="1.11.32"/>
      <sheetName val="1.11.33"/>
      <sheetName val="1.11.34"/>
      <sheetName val="1.11.35"/>
      <sheetName val="1.11.36"/>
      <sheetName val="1.11.37"/>
      <sheetName val="1.11.38"/>
      <sheetName val="1.11.39"/>
      <sheetName val="1.11.40"/>
      <sheetName val="1.11.41"/>
      <sheetName val="1.11.42"/>
      <sheetName val="1.11.43"/>
      <sheetName val="1.11.44"/>
      <sheetName val="1.11.45"/>
      <sheetName val="1.12 CUBIERTAS"/>
      <sheetName val="1.12.1"/>
      <sheetName val="1.12.2"/>
      <sheetName val="1.12.3"/>
      <sheetName val="1.12.4"/>
      <sheetName val="1.12.5"/>
      <sheetName val="1.12.6"/>
      <sheetName val="1.12.7"/>
      <sheetName val="1.12.8"/>
      <sheetName val="1.12.9"/>
      <sheetName val="1.12.10"/>
      <sheetName val="1.12.11"/>
      <sheetName val="1.12.12"/>
      <sheetName val="1.12.13"/>
      <sheetName val="1.12.14"/>
      <sheetName val="1.12.15"/>
      <sheetName val="1.12.16"/>
      <sheetName val="1.12.17"/>
      <sheetName val="1.12.18"/>
      <sheetName val="1.12.19"/>
      <sheetName val="1.12.20"/>
      <sheetName val="1.12.21"/>
      <sheetName val="1.12.22"/>
      <sheetName val="1.12.23"/>
      <sheetName val="1.12.24"/>
      <sheetName val="1.12.25"/>
      <sheetName val="1.12.26"/>
      <sheetName val="1.12.27"/>
      <sheetName val="1.12.28"/>
      <sheetName val="1.12.29"/>
      <sheetName val="1.12.30"/>
      <sheetName val="1.12.31"/>
      <sheetName val="1.12.32"/>
      <sheetName val="1.12.33"/>
      <sheetName val="1.12.34"/>
      <sheetName val="1.12.35"/>
      <sheetName val="1.12.36"/>
      <sheetName val="1.12.37"/>
      <sheetName val="1.12.38"/>
      <sheetName val="1.12.39"/>
      <sheetName val="1.12.40"/>
      <sheetName val="1.12.41"/>
      <sheetName val="1.12.42"/>
      <sheetName val="1.12.43"/>
      <sheetName val="1.12.44"/>
      <sheetName val="1.12.45"/>
      <sheetName val="1.12.46"/>
      <sheetName val="1.12.47"/>
      <sheetName val="1.12.48"/>
      <sheetName val="1.12.49"/>
      <sheetName val="1.12.50"/>
      <sheetName val="1.12.51"/>
      <sheetName val="1.12.52"/>
      <sheetName val="1.12.53"/>
      <sheetName val="1.12.58"/>
      <sheetName val="1.15 CARPINTERIA METALICA"/>
      <sheetName val="1.15.1"/>
      <sheetName val="1.15.2"/>
      <sheetName val="1.15.3"/>
      <sheetName val="1.15.4"/>
      <sheetName val="1.15.5"/>
      <sheetName val="1.15.6"/>
      <sheetName val="1.15.7"/>
      <sheetName val="1.15.8"/>
      <sheetName val="1.15.9"/>
      <sheetName val="1.15.10"/>
      <sheetName val="1.15.11"/>
      <sheetName val="1.15.12"/>
      <sheetName val="1.15.13"/>
      <sheetName val="1.15.14"/>
      <sheetName val="1.15.15"/>
      <sheetName val="1.15.16"/>
      <sheetName val="1.16 APARATOS SANITARIOS"/>
      <sheetName val="1.16.1"/>
      <sheetName val="1.16.2"/>
      <sheetName val="1.16.3"/>
      <sheetName val="1.16.4"/>
      <sheetName val="1.16.5"/>
      <sheetName val="1.16.6"/>
      <sheetName val="1.16.7"/>
      <sheetName val="1.16.8"/>
      <sheetName val="1.16.9"/>
      <sheetName val="1.16.10"/>
      <sheetName val="1.16.11"/>
      <sheetName val="1.16.12"/>
      <sheetName val="1.16.13"/>
      <sheetName val="1.16.14"/>
      <sheetName val="1.16.15"/>
      <sheetName val="1.16.16"/>
      <sheetName val="1.17 VIDRIOS Y CERRADURAS"/>
      <sheetName val="1.17.1"/>
      <sheetName val="1.17.2"/>
      <sheetName val="1.17.3"/>
      <sheetName val="1.17.4"/>
      <sheetName val="1.17.5"/>
      <sheetName val="1.17.6"/>
      <sheetName val="1.18 OBRAS EXTERIORES"/>
      <sheetName val="1.18.1"/>
      <sheetName val="1.18.2"/>
      <sheetName val="1.18.3"/>
      <sheetName val="1.18.4"/>
      <sheetName val="1.18.5"/>
      <sheetName val="1.18.6"/>
      <sheetName val="1.18.7"/>
      <sheetName val="1.18.8"/>
      <sheetName val="1.18.9"/>
      <sheetName val="1.18.10"/>
      <sheetName val="1.20 OTROS"/>
      <sheetName val="1.20.1"/>
      <sheetName val="1.20.2"/>
      <sheetName val="1.20.3"/>
      <sheetName val="1.20.4"/>
      <sheetName val="1.20.5"/>
      <sheetName val="1.20.6"/>
      <sheetName val="1.20.7"/>
      <sheetName val="1.20.8"/>
      <sheetName val="1.20.9"/>
      <sheetName val="1.20.10"/>
      <sheetName val="1.20.11"/>
      <sheetName val="2.1 TUBERIA PVC - ACUEDUCTO"/>
      <sheetName val="2.1.1"/>
      <sheetName val="2.1.2"/>
      <sheetName val="2.1.3"/>
      <sheetName val="2.1.4"/>
      <sheetName val="2.1.5"/>
      <sheetName val="2.1.6"/>
      <sheetName val="2.1.7"/>
      <sheetName val="2.1.8"/>
      <sheetName val="2.1.9"/>
      <sheetName val="2.1.10"/>
      <sheetName val="2.1.11"/>
      <sheetName val="2.1.12"/>
      <sheetName val="2.1.13"/>
      <sheetName val="2.1.14"/>
      <sheetName val="2.1.15"/>
      <sheetName val="2.1.16"/>
      <sheetName val="2.1.17"/>
      <sheetName val="2.1.18"/>
      <sheetName val="2.1.19"/>
      <sheetName val="2.1.20"/>
      <sheetName val="2.1.21"/>
      <sheetName val="2.1.22"/>
      <sheetName val="2.1.23"/>
      <sheetName val="2.1.24"/>
      <sheetName val="2.1.25"/>
      <sheetName val="2.1.26"/>
      <sheetName val="2.1.27"/>
      <sheetName val="2.1.28"/>
      <sheetName val="2.1.29"/>
      <sheetName val="2.1.29A "/>
      <sheetName val="2.1.29B"/>
      <sheetName val="2.1.30"/>
      <sheetName val="2.1.31"/>
      <sheetName val="2.1.32"/>
      <sheetName val="2.1.33"/>
      <sheetName val="2.1.33A"/>
      <sheetName val="2.1.33B"/>
      <sheetName val="2.1.34"/>
      <sheetName val="2.1.35"/>
      <sheetName val="2.1.36"/>
      <sheetName val="2.1.37"/>
      <sheetName val="2.1.38"/>
      <sheetName val="2.1.38A"/>
      <sheetName val="2.1.38B"/>
      <sheetName val="2.1.39"/>
      <sheetName val="2.1.40"/>
      <sheetName val="2.1.41"/>
      <sheetName val="2.1.42"/>
      <sheetName val="2.1.43"/>
      <sheetName val="2.1.44"/>
      <sheetName val="2.1.45"/>
      <sheetName val="2.1.46"/>
      <sheetName val="2.1.47"/>
      <sheetName val="2.1.48"/>
      <sheetName val="2.1.49"/>
      <sheetName val="2.1.50"/>
      <sheetName val="2.1.51"/>
      <sheetName val="2.1.52"/>
      <sheetName val="2.2 TUBERIA POLIETILENO PE 100 "/>
      <sheetName val="2.2.1"/>
      <sheetName val="2.2.2"/>
      <sheetName val="2.2.3"/>
      <sheetName val="2.2.4"/>
      <sheetName val="2.2.5"/>
      <sheetName val="2.2.6"/>
      <sheetName val="2.2.7"/>
      <sheetName val="2.2.8"/>
      <sheetName val="2.2.9"/>
      <sheetName val="2.2.10"/>
      <sheetName val="2.3 TUBERIA HG - ACUEDUCTO"/>
      <sheetName val="2.3.1"/>
      <sheetName val="2.3.2"/>
      <sheetName val="2.3.3"/>
      <sheetName val="2.3.4"/>
      <sheetName val="2.3.5"/>
      <sheetName val="2.3.6"/>
      <sheetName val="2.4 ACCESORIOS DE ACUEDUCTOS"/>
      <sheetName val="2.4.1"/>
      <sheetName val="2.4.2"/>
      <sheetName val="2.4.3"/>
      <sheetName val="2.4.4"/>
      <sheetName val="2.4.5"/>
      <sheetName val="2.4.6"/>
      <sheetName val="2.4.7"/>
      <sheetName val="2.4.8"/>
      <sheetName val="2.4.9"/>
      <sheetName val="2.4.10"/>
      <sheetName val="2.4.11"/>
      <sheetName val="2.4.12"/>
      <sheetName val="2.4.13"/>
      <sheetName val="2.4.16"/>
      <sheetName val="2.4.17"/>
      <sheetName val="2.4.18"/>
      <sheetName val="2.4.19"/>
      <sheetName val="2.4.20"/>
      <sheetName val="2.4.21"/>
      <sheetName val="2.4.22"/>
      <sheetName val="2.4.23"/>
      <sheetName val="2.4.24"/>
      <sheetName val="2.4.25"/>
      <sheetName val="2.4.26"/>
      <sheetName val="2.4.27"/>
      <sheetName val="2.4.28"/>
      <sheetName val="2.4.29"/>
      <sheetName val="2.4.30"/>
      <sheetName val="2.4.31"/>
      <sheetName val="2.4.32"/>
      <sheetName val="2.4.33"/>
      <sheetName val="2.4.34"/>
      <sheetName val="2.4.35"/>
      <sheetName val="2.4.36"/>
      <sheetName val="2.4.37"/>
      <sheetName val="2.4.38"/>
      <sheetName val="2.4.39"/>
      <sheetName val="2.4.40"/>
      <sheetName val="2.4.41"/>
      <sheetName val="2.4.42"/>
      <sheetName val="2.4.43"/>
      <sheetName val="2.4.44"/>
      <sheetName val="2.4.45"/>
      <sheetName val="2.4.46"/>
      <sheetName val="2.4.47"/>
      <sheetName val="2.4.48"/>
      <sheetName val="2.4.49"/>
      <sheetName val="2.4.50"/>
      <sheetName val="2.4.51"/>
      <sheetName val="2.4.52"/>
      <sheetName val="2.4.53"/>
      <sheetName val="2.4.54"/>
      <sheetName val="2.4.55"/>
      <sheetName val="2.4.56"/>
      <sheetName val="2.4.57"/>
      <sheetName val="2.4.58"/>
      <sheetName val="2.4.59"/>
      <sheetName val="2.4.60"/>
      <sheetName val="2.4.61"/>
      <sheetName val="2.4.62"/>
      <sheetName val="2.4.63"/>
      <sheetName val="2.4.64"/>
      <sheetName val="2.4.65"/>
      <sheetName val="2.4.66"/>
      <sheetName val="2.4.67"/>
      <sheetName val="2.4.68"/>
      <sheetName val="2.4.69"/>
      <sheetName val="2.4.70"/>
      <sheetName val="2.4.71"/>
      <sheetName val="2.4.72"/>
      <sheetName val="2.4.73"/>
      <sheetName val="2.4.74"/>
      <sheetName val="2.4.75"/>
      <sheetName val="2.4.76"/>
      <sheetName val="2.4.77"/>
      <sheetName val="2.4.78"/>
      <sheetName val="2.4.79"/>
      <sheetName val="2.4.80"/>
      <sheetName val="2.4.81"/>
      <sheetName val="2.4.82"/>
      <sheetName val="2.4.83"/>
      <sheetName val="2.4.84"/>
      <sheetName val="2.4.85"/>
      <sheetName val="2.4.86"/>
      <sheetName val="2.4.87"/>
      <sheetName val="2.4.88"/>
      <sheetName val="2.4.89"/>
      <sheetName val="2.4.90"/>
      <sheetName val="2.4.91"/>
      <sheetName val="2.4.92"/>
      <sheetName val="2.4.93"/>
      <sheetName val="2.4.94"/>
      <sheetName val="2.4.95"/>
      <sheetName val="2.4.96"/>
      <sheetName val="2.4.97"/>
      <sheetName val="2.4.98"/>
      <sheetName val="2.4.99"/>
      <sheetName val="2.4.100"/>
      <sheetName val="2.4.118"/>
      <sheetName val="2.4.119"/>
      <sheetName val="2.2.49"/>
      <sheetName val="2.4.120"/>
      <sheetName val="2.4.121"/>
      <sheetName val="2.4.122"/>
      <sheetName val="2.4.123"/>
      <sheetName val="2.4.124"/>
      <sheetName val="2.4.125"/>
      <sheetName val="2.4.126"/>
      <sheetName val="2.4.127"/>
      <sheetName val="2.4.128"/>
      <sheetName val="2.4.129"/>
      <sheetName val="2.4.130"/>
      <sheetName val="2.4.131"/>
      <sheetName val="2.4.132"/>
      <sheetName val="2.4.133"/>
      <sheetName val="2.4.134"/>
      <sheetName val="2.4.135"/>
      <sheetName val="2.4.136"/>
      <sheetName val="2.4.137"/>
      <sheetName val="2.4.138"/>
      <sheetName val="2.4.139"/>
      <sheetName val="2.4.140"/>
      <sheetName val="2.4.141"/>
      <sheetName val="2.4.142"/>
      <sheetName val="2.4.143"/>
      <sheetName val="2.4.144"/>
      <sheetName val="2.4.145"/>
      <sheetName val="2.4.146"/>
      <sheetName val="2.4.147"/>
      <sheetName val="2.4.148"/>
      <sheetName val="2.4.149"/>
      <sheetName val="2.4.150"/>
      <sheetName val="2.4.151"/>
      <sheetName val="2.4.152"/>
      <sheetName val="2.4.153"/>
      <sheetName val="2.4.154"/>
      <sheetName val="2.4.155"/>
      <sheetName val="2.4.156"/>
      <sheetName val="2.4.157"/>
      <sheetName val="2.4.158"/>
      <sheetName val="2.4.159"/>
      <sheetName val="2.4.160"/>
      <sheetName val="2.4.161"/>
      <sheetName val="2.4.162"/>
      <sheetName val="2.4.163"/>
      <sheetName val="2.4.164"/>
      <sheetName val="2.4.165"/>
      <sheetName val="2.4.166"/>
      <sheetName val="2.4.167"/>
      <sheetName val="2.4.168"/>
      <sheetName val="2.4.169"/>
      <sheetName val="2.4.169A"/>
      <sheetName val="2.4.170"/>
      <sheetName val="2.4.171"/>
      <sheetName val="2.4.172"/>
      <sheetName val="2.4.172A"/>
      <sheetName val="2.4.173"/>
      <sheetName val="2.4.174"/>
      <sheetName val="2.4.175"/>
      <sheetName val="2.4.177"/>
      <sheetName val="2.4.178"/>
      <sheetName val="2.4.181"/>
      <sheetName val="2.4.182"/>
      <sheetName val="2.4.183"/>
      <sheetName val="2.4.184"/>
      <sheetName val="2.4.185"/>
      <sheetName val="2.4.186"/>
      <sheetName val="2.4.187"/>
      <sheetName val="2.4.188"/>
      <sheetName val="2.4.176"/>
      <sheetName val="2.4.179"/>
      <sheetName val="2.4.180"/>
      <sheetName val="2.4.189"/>
      <sheetName val="2.4.190"/>
      <sheetName val="2.4.191"/>
      <sheetName val="2.4.192"/>
      <sheetName val="2.4.193"/>
      <sheetName val="2.4.194"/>
      <sheetName val="2.4.195"/>
      <sheetName val="2.4.196"/>
      <sheetName val="2.4.197"/>
      <sheetName val="2.4.198"/>
      <sheetName val="2.4.199"/>
      <sheetName val="2.4.200"/>
      <sheetName val="2.4.201"/>
      <sheetName val="2.4.202"/>
      <sheetName val="2.4.203"/>
      <sheetName val="2.4.204"/>
      <sheetName val="2.4.205"/>
      <sheetName val="2.4.206"/>
      <sheetName val="2.4.207"/>
      <sheetName val="2.4.208"/>
      <sheetName val="2.4.209"/>
      <sheetName val="2.4.210"/>
      <sheetName val="2.4.211"/>
      <sheetName val="2.4.212"/>
      <sheetName val="2.4.213"/>
      <sheetName val="2.4.214"/>
      <sheetName val="2.4.215"/>
      <sheetName val="2.4.216"/>
      <sheetName val="2.4.217"/>
      <sheetName val="2.4.218"/>
      <sheetName val="2.4.219"/>
      <sheetName val="2.4.220"/>
      <sheetName val="2.4.221"/>
      <sheetName val="2.4.222"/>
      <sheetName val="2.4.223"/>
      <sheetName val="2.4.224"/>
      <sheetName val="2.4.225"/>
      <sheetName val="2.4.226"/>
      <sheetName val="2.4.227"/>
      <sheetName val="2.4.228"/>
      <sheetName val="2.4.229"/>
      <sheetName val="2.4.230"/>
      <sheetName val="2.4.231"/>
      <sheetName val="2.4.232"/>
      <sheetName val="2.4.233"/>
      <sheetName val="2.4.234"/>
      <sheetName val="2.4.235"/>
      <sheetName val="2.4.236"/>
      <sheetName val="2.4.237"/>
      <sheetName val="2.4.238"/>
      <sheetName val="2.4.239"/>
      <sheetName val="2.4.240"/>
      <sheetName val="2.4.241"/>
      <sheetName val="2.4.242"/>
      <sheetName val="2.4.243"/>
      <sheetName val="2.4.244"/>
      <sheetName val="2.4.245"/>
      <sheetName val="2.4.246"/>
      <sheetName val="2.4.247"/>
      <sheetName val="2.4.248"/>
      <sheetName val="2.4.249"/>
      <sheetName val="2.4.250"/>
      <sheetName val="2.4.251"/>
      <sheetName val="2.4.252"/>
      <sheetName val="2.4.253"/>
      <sheetName val="2.4.254"/>
      <sheetName val="2.4.255"/>
      <sheetName val="2.4.256"/>
      <sheetName val="2.4.257"/>
      <sheetName val="2.4.258"/>
      <sheetName val="2.4.258A"/>
      <sheetName val="2.4.259"/>
      <sheetName val="2.4.260"/>
      <sheetName val="2.4.261"/>
      <sheetName val="2.4.262"/>
      <sheetName val="2.5.1"/>
      <sheetName val="2.5.2"/>
      <sheetName val="2.5.3"/>
      <sheetName val="2.5.4"/>
      <sheetName val="2.5.5"/>
      <sheetName val="2.5.6"/>
      <sheetName val="2.5.7"/>
      <sheetName val="2.5.8"/>
      <sheetName val="2.5.9"/>
      <sheetName val="2.5.10"/>
      <sheetName val="2.5.11"/>
      <sheetName val="2.5.12"/>
      <sheetName val="2.5.13"/>
      <sheetName val="2.5.14"/>
      <sheetName val="2.5.15"/>
      <sheetName val="2.5.16"/>
      <sheetName val="2.5.17"/>
      <sheetName val="2.5.18"/>
      <sheetName val="2.5.19"/>
      <sheetName val="2.5.20"/>
      <sheetName val="2.5.21"/>
      <sheetName val="2.5.22"/>
      <sheetName val="2.5.23"/>
      <sheetName val="2.5.24"/>
      <sheetName val="2.5.25"/>
      <sheetName val="2.5.26"/>
      <sheetName val="2.5.27"/>
      <sheetName val="2.5.28"/>
      <sheetName val="2.5.29"/>
      <sheetName val="2.5.30"/>
      <sheetName val="2.5.31"/>
      <sheetName val="2.5.32"/>
      <sheetName val="2.5.33"/>
      <sheetName val="2.5.34"/>
      <sheetName val="2.5.35"/>
      <sheetName val="2.5.36"/>
      <sheetName val="2.5.37"/>
      <sheetName val="2.5.38"/>
      <sheetName val="2.5.39"/>
      <sheetName val="2.5.40"/>
      <sheetName val="2.5.41"/>
      <sheetName val="2.5.42"/>
      <sheetName val="2.5.43"/>
      <sheetName val="2.5.44"/>
      <sheetName val="2.5.45"/>
      <sheetName val="2.5.46"/>
      <sheetName val="2.5.47"/>
      <sheetName val="2.5.48"/>
      <sheetName val="2.6.1"/>
      <sheetName val="2.6.2"/>
      <sheetName val="2.6.3"/>
      <sheetName val="2.6.4"/>
      <sheetName val="2.6.5"/>
      <sheetName val="2.6.6"/>
      <sheetName val="2.6.7"/>
      <sheetName val="2.6.8"/>
      <sheetName val="2.6.9"/>
      <sheetName val="2.6.10"/>
      <sheetName val="2.6.11"/>
      <sheetName val="2.6.12"/>
      <sheetName val="2.6.13"/>
      <sheetName val="2.6.14"/>
      <sheetName val="2.6.15"/>
      <sheetName val="2.6.16"/>
      <sheetName val="2.6.17"/>
      <sheetName val="2.6.18"/>
      <sheetName val="2.6.19"/>
      <sheetName val="2.6.20"/>
      <sheetName val="2.6.21"/>
      <sheetName val="2.6.22"/>
      <sheetName val="2.6.23"/>
      <sheetName val="2.6.24"/>
      <sheetName val="2.6.25"/>
      <sheetName val="2.6.26"/>
      <sheetName val="2.6.27"/>
      <sheetName val="2.6.28"/>
      <sheetName val="2.6.29"/>
      <sheetName val="2.6.30"/>
      <sheetName val="2.6.31"/>
      <sheetName val="2.6.32"/>
      <sheetName val="2.6.33"/>
      <sheetName val="2.6.34"/>
      <sheetName val="2.6.35"/>
      <sheetName val="2.6.36"/>
      <sheetName val="2.6.37"/>
      <sheetName val="2.6.38"/>
      <sheetName val="2.6.39"/>
      <sheetName val="2.6.40"/>
      <sheetName val="2.6.41"/>
      <sheetName val="2.6.42"/>
      <sheetName val="2.6.43"/>
      <sheetName val="2.6.44"/>
      <sheetName val="2.6.45"/>
      <sheetName val="2.6.46"/>
      <sheetName val="2.6.47"/>
      <sheetName val="2.6.48"/>
      <sheetName val="2.6.49"/>
      <sheetName val="2.6.50"/>
      <sheetName val="2.6.51"/>
      <sheetName val="2.6.52"/>
      <sheetName val="2.6.53"/>
      <sheetName val="2.6.54"/>
      <sheetName val="2.7.1"/>
      <sheetName val="2.7.2"/>
      <sheetName val="2.7.3"/>
      <sheetName val="2.7.4"/>
      <sheetName val="2.7.5"/>
      <sheetName val="2.7.6"/>
      <sheetName val="2.7.7"/>
      <sheetName val="2.7.8"/>
      <sheetName val="2.7.9"/>
      <sheetName val="2.7.10"/>
      <sheetName val="2.7.11"/>
      <sheetName val="2.8.1"/>
      <sheetName val="2.8.2"/>
      <sheetName val="2.8.3"/>
      <sheetName val="2.9.1"/>
      <sheetName val="2.9.2"/>
      <sheetName val="2.9.3"/>
      <sheetName val="2.10.1"/>
      <sheetName val="2.10.2"/>
      <sheetName val="2.10.3"/>
      <sheetName val="2.10.4"/>
      <sheetName val="2.11.1"/>
      <sheetName val="2.11.2"/>
      <sheetName val="2.11.3"/>
      <sheetName val="2.11.4"/>
      <sheetName val="2.12.1"/>
      <sheetName val="3.1.8"/>
      <sheetName val="3.1.13"/>
      <sheetName val="3.3.1"/>
      <sheetName val="3.3.7"/>
      <sheetName val="3.3.25"/>
      <sheetName val="3.15.43"/>
      <sheetName val="6.3.2"/>
      <sheetName val="6.2.1"/>
      <sheetName val="PRUEBA"/>
      <sheetName val="6.4.2.2"/>
      <sheetName val="6.4.2.3"/>
      <sheetName val="6.4.2.4"/>
      <sheetName val="6.4.2.5"/>
      <sheetName val="6.4.2.6"/>
      <sheetName val="6.4.2.7"/>
      <sheetName val="6.4.2.8"/>
      <sheetName val="6.4.2.9"/>
      <sheetName val="6.4.2.10"/>
      <sheetName val="6.4.2.11"/>
      <sheetName val="6.4.2.12"/>
      <sheetName val="6.4.2.13"/>
      <sheetName val="6.4.2.14"/>
      <sheetName val="6.4.2.15"/>
      <sheetName val="6.4.2.15A"/>
      <sheetName val="6.4.2.16"/>
      <sheetName val="6.4.2.17"/>
      <sheetName val="6.4.2.18"/>
      <sheetName val="6.4.2.19"/>
      <sheetName val="6.4.2.20"/>
      <sheetName val="6.4.2.21"/>
      <sheetName val="6.4.2.22"/>
      <sheetName val="6.4.2.23"/>
      <sheetName val="6.4.2.24"/>
      <sheetName val="6.4.2.25"/>
      <sheetName val="6.4.2.26"/>
      <sheetName val="6.4.2.28"/>
      <sheetName val="6.4.2.29"/>
      <sheetName val="6.4.2.30"/>
      <sheetName val="6.4.2.31"/>
      <sheetName val="6.4.2.32"/>
      <sheetName val="6.4.2.33"/>
      <sheetName val="6.4.2.34"/>
      <sheetName val="6.4.2.35"/>
      <sheetName val="6.4.2.36"/>
      <sheetName val="6.4.2.37"/>
      <sheetName val="6.4.2.38"/>
      <sheetName val="6.4.2.39"/>
      <sheetName val="6.4.2.39A"/>
      <sheetName val="6.4.2.40"/>
      <sheetName val="6.4.2.41"/>
      <sheetName val="6.4.2.43"/>
      <sheetName val="6.4.2.43A"/>
      <sheetName val="6.4.2.44"/>
      <sheetName val="6.4.2.45"/>
      <sheetName val="6.4.2.46"/>
      <sheetName val="3.3.17"/>
      <sheetName val="3.3.18"/>
      <sheetName val="6.4.2.52"/>
      <sheetName val="6.4.2.53"/>
      <sheetName val="6.4.2.54"/>
      <sheetName val="6.4.2.55"/>
      <sheetName val="6.4.2.56"/>
      <sheetName val="6.4.2.57"/>
      <sheetName val="6.4.2.58"/>
      <sheetName val="6.4.2.59"/>
      <sheetName val="6.4.2.60"/>
      <sheetName val="6.4.2.61"/>
      <sheetName val="6.4.2.62"/>
      <sheetName val="6.4.2.63"/>
      <sheetName val="6.4.2.64"/>
      <sheetName val="6.4.2.65"/>
      <sheetName val="6.4.2.66"/>
      <sheetName val="6.4.2.67"/>
      <sheetName val="6.4.2.69"/>
      <sheetName val="6.4.2.70"/>
      <sheetName val="6.4.2.71"/>
      <sheetName val="6.4.2.72"/>
      <sheetName val="6.4.2.73"/>
      <sheetName val="6.4.2.74"/>
      <sheetName val="6.4.2.75"/>
      <sheetName val="6.4.2.76"/>
      <sheetName val="1.7.46"/>
      <sheetName val="6.4.2.78"/>
      <sheetName val="2.1.32A"/>
      <sheetName val="2.1.32B"/>
      <sheetName val="2.1.28A"/>
      <sheetName val="6.4.2.79"/>
      <sheetName val="6.4.2.80"/>
      <sheetName val="6.4.2.81"/>
      <sheetName val="3.3.13"/>
      <sheetName val="6.4.2.82"/>
      <sheetName val="6.4.2.83"/>
      <sheetName val="6.4.2.84"/>
      <sheetName val="6.4.2.85"/>
      <sheetName val="6.4.2.86"/>
      <sheetName val="6.4.2.87"/>
      <sheetName val="6.4.2.88"/>
      <sheetName val="6.4.2.89"/>
      <sheetName val="3.3.5"/>
      <sheetName val="6.4.2.90"/>
      <sheetName val="6.4.2.91"/>
      <sheetName val="6.4.2.92"/>
      <sheetName val="6.4.2.93"/>
      <sheetName val="6.4.2.94"/>
      <sheetName val="3.3.3"/>
      <sheetName val="6.4.2.95"/>
      <sheetName val="6.4.2.95A"/>
      <sheetName val="6.4.2.96"/>
      <sheetName val="3.1.1"/>
      <sheetName val="6.4.2.97"/>
      <sheetName val="6.4.2.98"/>
      <sheetName val="6.4.2.99"/>
      <sheetName val="6.4.2.100"/>
      <sheetName val="2.4.14"/>
      <sheetName val="6.4.2.101"/>
      <sheetName val="3.5.2"/>
      <sheetName val="6.4.2.102"/>
      <sheetName val="6.4.2.105"/>
      <sheetName val="6.4.2.106"/>
      <sheetName val="3.9.21"/>
      <sheetName val="6.4.2.108"/>
      <sheetName val="3.15.42"/>
      <sheetName val="3.3.26"/>
      <sheetName val="3.15.87"/>
      <sheetName val="3.3.2"/>
      <sheetName val="1.12.54"/>
      <sheetName val="6.4.2.114"/>
      <sheetName val="6.4.2.115"/>
      <sheetName val="6.4.2.116"/>
      <sheetName val="6.4.2.117"/>
      <sheetName val="6.4.2.118"/>
      <sheetName val="6.4.2.119"/>
      <sheetName val="6.4.2.120"/>
      <sheetName val="6.4.2.121"/>
      <sheetName val="6.4.2.122"/>
      <sheetName val="6.4.2.123"/>
      <sheetName val="6.4.2.124"/>
      <sheetName val="6.4.2.125"/>
      <sheetName val="6.4.2.126"/>
      <sheetName val="6.4.2.127"/>
      <sheetName val="6.4.2.128"/>
      <sheetName val="6.4.2.129"/>
      <sheetName val="6.4.2.130"/>
      <sheetName val="6.4.2.131"/>
      <sheetName val="6.4.2.132"/>
      <sheetName val="6.4.2.133"/>
      <sheetName val="6.4.2.134"/>
      <sheetName val="6.4.2.135"/>
      <sheetName val="6.4.2.136"/>
      <sheetName val="6.4.2.137"/>
      <sheetName val="6.4.2.138"/>
      <sheetName val="6.4.2.139"/>
      <sheetName val="6.4.2.140"/>
      <sheetName val="6.4.2.141"/>
      <sheetName val="6.4.2.142"/>
      <sheetName val="6.4.2.143"/>
      <sheetName val="6.4.2.144"/>
      <sheetName val="6.4.2.145"/>
      <sheetName val="6.4.2.146"/>
      <sheetName val="6.4.2.147"/>
      <sheetName val="6.4.2.148"/>
      <sheetName val="6.4.2.149"/>
      <sheetName val="6.4.2.150"/>
      <sheetName val="6.4.2.151"/>
      <sheetName val="3.15.15A"/>
      <sheetName val="6.2.4"/>
      <sheetName val="6.2.2"/>
      <sheetName val="13.1.1"/>
      <sheetName val="6.4.2.152"/>
      <sheetName val="6.4.2.153"/>
      <sheetName val="6.4.2.154"/>
      <sheetName val="6.4.2.155"/>
      <sheetName val="6.4.2.156"/>
      <sheetName val="6.4.2.157"/>
      <sheetName val="6.4.2.158"/>
      <sheetName val="6.4.2.159"/>
      <sheetName val="6.4.2.160"/>
      <sheetName val="6.4.2.161"/>
      <sheetName val="6.4.2.162"/>
      <sheetName val="6.4.2.163"/>
      <sheetName val="6.4.2.164"/>
      <sheetName val="6.4.2.165"/>
      <sheetName val="6.4.2.166"/>
      <sheetName val="6.4.2.167"/>
      <sheetName val="6.4.2.168"/>
      <sheetName val="6.4.2.169"/>
      <sheetName val="6.4.2.170"/>
      <sheetName val="6.4.2.171"/>
      <sheetName val="6.4.2.172"/>
      <sheetName val="6.4.2.173"/>
      <sheetName val="6.4.2.174"/>
      <sheetName val="6.4.2.175"/>
      <sheetName val="6.4.2.176"/>
      <sheetName val="6.4.2.177"/>
      <sheetName val="6.4.2.178"/>
      <sheetName val="6.4.2.179"/>
      <sheetName val="6.4.2.180"/>
      <sheetName val="6.4.2.181"/>
      <sheetName val="6.4.2.182"/>
      <sheetName val="6.4.2.183"/>
      <sheetName val="6.4.2.184"/>
      <sheetName val="6.4.2.185"/>
      <sheetName val="6.4.2.186"/>
      <sheetName val="6.4.2.187"/>
      <sheetName val="6.4.2.188"/>
      <sheetName val="6.4.2.189"/>
      <sheetName val="6.4.2.190"/>
      <sheetName val="6.4.2.191"/>
      <sheetName val="6.4.2.192"/>
      <sheetName val="6.4.2.193"/>
      <sheetName val="6.4.2.194"/>
      <sheetName val="6.4.2.195"/>
      <sheetName val="6.4.2.196"/>
      <sheetName val="6.4.2.197"/>
      <sheetName val="6.4.2.198"/>
      <sheetName val="6.4.2.199"/>
      <sheetName val="6.4.2.200"/>
      <sheetName val="6.4.2.201"/>
      <sheetName val="6.4.2.202"/>
      <sheetName val="6.4.2.203"/>
      <sheetName val="6.4.2.204"/>
      <sheetName val="6.4.2.205"/>
      <sheetName val="6.4.2.206"/>
      <sheetName val="6.4.2.207"/>
      <sheetName val="6.4.2.208"/>
      <sheetName val="6.4.2.209"/>
      <sheetName val="6.4.2.210"/>
      <sheetName val="6.4.2.211"/>
      <sheetName val="6.4.2.212"/>
      <sheetName val="6.4.2.213"/>
      <sheetName val="6.4.2.214"/>
      <sheetName val="6.4.2.215"/>
      <sheetName val="6.4.2.216"/>
      <sheetName val="6.4.2.217"/>
      <sheetName val="6.4.2.218"/>
      <sheetName val="6.4.2.219"/>
      <sheetName val="6.4.2.220"/>
      <sheetName val="6.4.2.221"/>
      <sheetName val="3.17.3"/>
      <sheetName val="3.17.10A"/>
      <sheetName val="3.17.10B"/>
      <sheetName val="3.11.2"/>
      <sheetName val="3.5.1"/>
      <sheetName val="3.3.4"/>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erta"/>
      <sheetName val="Listado Materiales"/>
    </sheetNames>
    <sheetDataSet>
      <sheetData sheetId="0" refreshError="1"/>
      <sheetData sheetId="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 de Ctrol de Cambios"/>
      <sheetName val="Oferta"/>
      <sheetName val="Listado Materiales"/>
      <sheetName val="Listado Mano de Obra"/>
    </sheetNames>
    <sheetDataSet>
      <sheetData sheetId="0"/>
      <sheetData sheetId="1" refreshError="1"/>
      <sheetData sheetId="2"/>
      <sheetData sheetId="3"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 val="items"/>
      <sheetName val="HISTORICOS FUEL OIL EXP"/>
      <sheetName val="PR 1"/>
    </sheetNames>
    <definedNames>
      <definedName name="absc"/>
    </defined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Resumen"/>
      <sheetName val="TORTA"/>
      <sheetName val="Resum_Pav"/>
      <sheetName val="INVENT.ALC-CUNETAS 90BLB"/>
      <sheetName val="PUENTES Y PONTONES"/>
      <sheetName val="SEÑAL VERTICAL90BLB"/>
      <sheetName val="SEÑAL HORIZONTAL90BLB"/>
      <sheetName val="Tabla"/>
    </sheetNames>
    <sheetDataSet>
      <sheetData sheetId="0"/>
      <sheetData sheetId="1"/>
      <sheetData sheetId="2"/>
      <sheetData sheetId="3"/>
      <sheetData sheetId="4"/>
      <sheetData sheetId="5"/>
      <sheetData sheetId="6"/>
      <sheetData sheetId="7"/>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MATRIZ PRESUP.obra PP127"/>
      <sheetName val="MATRIZ PRESUP.REDES PP127"/>
      <sheetName val="MATRIZ CANT. OBRA"/>
      <sheetName val="COSTOS OFICINA"/>
      <sheetName val="COSTOS CAMPAMENTO"/>
      <sheetName val="ANEXO GAST. OPERAC. AIU CONST,"/>
      <sheetName val="AIU CONSTRUCCION"/>
      <sheetName val="PMT PEATONALES"/>
      <sheetName val="AIU PMT NUEVO"/>
      <sheetName val="PPTO MANTENIMIENTO"/>
      <sheetName val="AIU mantenimto nuevo"/>
      <sheetName val="ANEXO GAST. OPERAC. AIU MANT,"/>
      <sheetName val="SOCIAL"/>
      <sheetName val="AIU social nuevo"/>
      <sheetName val="AMBIENTAL 308 RYS"/>
      <sheetName val="AIU ambiental corregido"/>
      <sheetName val="PPTO INTERVENTORIA "/>
      <sheetName val="PPTO PRECONSTRUCCION"/>
      <sheetName val="PPTO MANTENIMIENTO 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alarios"/>
      <sheetName val="Precios"/>
      <sheetName val="Unitarios"/>
      <sheetName val="Presupuesto"/>
      <sheetName val="Cronograma"/>
      <sheetName val="APU - Agualongo"/>
    </sheetNames>
    <sheetDataSet>
      <sheetData sheetId="0"/>
      <sheetData sheetId="1"/>
      <sheetData sheetId="2"/>
      <sheetData sheetId="3"/>
      <sheetData sheetId="4"/>
      <sheetData sheetId="5"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RAS SES"/>
      <sheetName val="RES COSTOS SES"/>
      <sheetName val="INVERSION"/>
      <sheetName val="COSTOS AT"/>
      <sheetName val="COSTOS MTyBT"/>
      <sheetName val="COSTOS SES AT"/>
      <sheetName val="COSTOS DE OBRAS LINEAS"/>
      <sheetName val="COSTOS OBRAS SES"/>
      <sheetName val="COSTOSREDMT"/>
      <sheetName val="EXPSES"/>
      <sheetName val="EXPRED"/>
      <sheetName val="ACT LINEAS"/>
      <sheetName val="ACTSESAT-AT"/>
      <sheetName val="ACT.SES"/>
      <sheetName val="SUBEST."/>
      <sheetName val="ACTREDES"/>
      <sheetName val="INVMLS"/>
      <sheetName val="INVMLSCORR"/>
      <sheetName val="OTROS PROYECTOS M.T"/>
      <sheetName val="OTROS PROYECTOS A.T"/>
      <sheetName val="Hoja4"/>
      <sheetName val="Hoja3"/>
      <sheetName val="NOTASSES"/>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CCIDENTES DE 1995 - 1996"/>
      <sheetName val="Datos"/>
      <sheetName val="aCCIDENTES%20DE%201995%20-%2019"/>
      <sheetName val="CONT_ADI"/>
      <sheetName val="aCCIDENTES DE 1995 - 1996.xls"/>
      <sheetName val="ACTA DE MODIFICACION  (2)"/>
      <sheetName val="INDICMICROEMP"/>
      <sheetName val="items"/>
      <sheetName val="#¡REF"/>
      <sheetName val="\a  aaInformación GRUPO 4\A MIn"/>
      <sheetName val="MATERIALES"/>
      <sheetName val="\\Escritorio\amv 2011\a  aaInfo"/>
      <sheetName val="Informe"/>
      <sheetName val="Seguim-16"/>
      <sheetName val="Informacion"/>
      <sheetName val="\Users\avargase\AppData\Local\M"/>
      <sheetName val="Datos Básicos"/>
      <sheetName val="SALARIOS"/>
      <sheetName val="SUB APU"/>
      <sheetName val="INV"/>
      <sheetName val="AASHTO"/>
      <sheetName val="PESOS"/>
      <sheetName val="Formulario N° 4"/>
      <sheetName val="EQUIPO"/>
      <sheetName val="Base Muestras"/>
      <sheetName val="otros"/>
      <sheetName val="PRESUPUESTO"/>
      <sheetName val="aCCIDENTES_DE_1995_-_1996"/>
      <sheetName val="aCCIDENTES_DE_1995_-_1996_xls"/>
      <sheetName val="\a__aaInformación_GRUPO_4\A_MIn"/>
      <sheetName val="ACTA_DE_MODIFICACION__(2)"/>
      <sheetName val="aCCIDENTES_DE_1995_-_19961"/>
      <sheetName val="aCCIDENTES_DE_1995_-_1996_xls1"/>
      <sheetName val="\a__aaInformación_GRUPO_4\A_MI1"/>
      <sheetName val="ACTA_DE_MODIFICACION__(2)1"/>
      <sheetName val="SUB_APU"/>
      <sheetName val="Datos_Básicos"/>
      <sheetName val="aCCIDENTES_DE_1995_-_19962"/>
      <sheetName val="aCCIDENTES_DE_1995_-_1996_xls2"/>
      <sheetName val="\a__aaInformación_GRUPO_4\A_MI2"/>
      <sheetName val="ACTA_DE_MODIFICACION__(2)2"/>
      <sheetName val="SUB_APU1"/>
      <sheetName val="Datos_Básicos1"/>
      <sheetName val="\AMV _ no borrar\PRESUPUESTOS\a"/>
      <sheetName val="\I\AMV _ no borrar\PRESUPUESTOS"/>
      <sheetName val="\G\I\AMV _ no borrar\PRESUPUEST"/>
      <sheetName val="\A\a  aaInformación GRUPO 4\A M"/>
      <sheetName val="\G\A\a  aaInformación GRUPO 4\A"/>
      <sheetName val="\Users\HP\AppData\Local\Microso"/>
      <sheetName val="EQUIPOS"/>
      <sheetName val="MANO DE OBRA"/>
      <sheetName val="TRANSPORTE"/>
      <sheetName val="_aCCIDENTES_DE_1995___1996_xl_2"/>
      <sheetName val="Res-Accide-10"/>
      <sheetName val="//ccefici"/>
      <sheetName val="//d.docs.live.net/a  aaInformac"/>
      <sheetName val="_aCCIDENTES_DE_1995___1996_xl_3"/>
      <sheetName val="_aCCIDENTES_DE_1995___1996_xl_4"/>
      <sheetName val="_aCCIDENTES_DE_1995___1996_xl_5"/>
      <sheetName val="_aCCIDENTES_DE_1995___1996_xl_6"/>
      <sheetName val="_aCCIDENTES_DE_1995___1996_xl_7"/>
      <sheetName val="\\Giovanni\administracion vial\"/>
      <sheetName val="\MONTO AGOTABLE 2010\a  aaInfor"/>
      <sheetName val="[aCCIDENTES DE 1995 - 1996.xls]"/>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 val="\Mini HP Enero 2015\Proyectos i"/>
      <sheetName val="\C\Users\avargase\AppData\Local"/>
      <sheetName val="\Volumes\USB PIOLIN\Escritorio\"/>
      <sheetName val="CANT OBRA"/>
      <sheetName val="\Users\ANDRES FELIPE MUÑOZ\Down"/>
      <sheetName val="\I\A\a  aaInformación GRUPO 4\A"/>
      <sheetName val="\K\a  aaInformación GRUPO 4\A M"/>
      <sheetName val="\I\K\a  aaInformación GRUPO 4\A"/>
      <sheetName val="\H\a  aaInformación GRUPO 4\A M"/>
      <sheetName val="\I\H\a  aaInformación GRUPO 4\A"/>
      <sheetName val="\\INTERVIALNUBE\Documents and S"/>
      <sheetName val="PR 1"/>
      <sheetName val="Lista obra"/>
      <sheetName val="\Documents and Settings\Pedro "/>
      <sheetName val="\Users\Administrador\Desktop\AM"/>
      <sheetName val="\\Ing-her"/>
      <sheetName val="\Users\cmeza\Documents\INVIAS\D"/>
      <sheetName val="\Documents and Settings\jviteri"/>
      <sheetName val="\\Sistemas_serv1\xx\Documents a"/>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_xls6"/>
      <sheetName val="aCCIDENTES_DE_1995_-_199619"/>
      <sheetName val="aCCIDENTES_DE_1995_-_199620"/>
      <sheetName val="aCCIDENTES_DE_1995_-_1996_xls7"/>
      <sheetName val="aCCIDENTES_DE_1995_-_199621"/>
      <sheetName val="aCCIDENTES_DE_1995_-_199622"/>
      <sheetName val="aCCIDENTES_DE_1995_-_199623"/>
      <sheetName val="aCCIDENTES_DE_1995_-_199624"/>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Users\USUARIO\Downloads\a  aaI"/>
      <sheetName val="Hoja1 (2)"/>
      <sheetName val="Hoja1 (3)"/>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precios-básicos2002"/>
      <sheetName val="APUs"/>
      <sheetName val="SEGUIM Y REPROG MES 1 (2)"/>
      <sheetName val="Inicio"/>
      <sheetName val="Conceptos básicos"/>
      <sheetName val="Introducción a las funciones"/>
      <sheetName val="PROMEDIO"/>
      <sheetName val="MIN y MAX"/>
      <sheetName val="Fecha y hora"/>
      <sheetName val="Unir texto y números"/>
      <sheetName val="Instrucciones SI"/>
      <sheetName val="BUSCARV"/>
      <sheetName val="Funciones condicionales"/>
      <sheetName val="Asistente para funciones"/>
      <sheetName val="Errores de fórmula"/>
      <sheetName val="Obtener más información"/>
      <sheetName val="aCCIDENTES_DE_1995_-_199633"/>
      <sheetName val="aCCIDENTES_DE_1995_-_1996_xls10"/>
      <sheetName val="aCCIDENTES_DE_1995_-_199634"/>
      <sheetName val="aCCIDENTES_DE_1995_-_1996_xls11"/>
      <sheetName val="aCCIDENTES_DE_1995_-_199635"/>
      <sheetName val="aCCIDENTES_DE_1995_-_1996_xls12"/>
      <sheetName val="aCCIDENTES_DE_1995_-_199636"/>
      <sheetName val="aCCIDENTES_DE_1995_-_1996_xls13"/>
      <sheetName val="SUB_APU2"/>
      <sheetName val="Datos_Básicos2"/>
      <sheetName val="aCCIDENTES_DE_1995_-_199637"/>
      <sheetName val="aCCIDENTES_DE_1995_-_1996_xls14"/>
      <sheetName val="SUB_APU3"/>
      <sheetName val="ACTA_DE_MODIFICACION__(2)3"/>
      <sheetName val="\a__aaInformación_GRUPO_4\A_MI3"/>
      <sheetName val="Datos_Básicos3"/>
      <sheetName val="LISTADO "/>
      <sheetName val="M.O."/>
      <sheetName val="_a  aaInformación GRUPO 4_A MIn"/>
      <sheetName val="#REF"/>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sheetData sheetId="226" refreshError="1"/>
      <sheetData sheetId="227" refreshError="1"/>
      <sheetData sheetId="228" refreshError="1"/>
      <sheetData sheetId="229" refreshError="1"/>
      <sheetData sheetId="230" refreshError="1"/>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sheetData sheetId="269"/>
      <sheetData sheetId="270"/>
      <sheetData sheetId="271" refreshError="1"/>
      <sheetData sheetId="272" refreshError="1"/>
      <sheetData sheetId="273" refreshError="1"/>
      <sheetData sheetId="274" refreshError="1"/>
      <sheetData sheetId="275" refreshError="1"/>
      <sheetData sheetId="276" refreshError="1"/>
      <sheetData sheetId="277"/>
      <sheetData sheetId="278"/>
      <sheetData sheetId="279"/>
      <sheetData sheetId="280"/>
      <sheetData sheetId="281"/>
      <sheetData sheetId="282"/>
      <sheetData sheetId="283"/>
      <sheetData sheetId="284"/>
      <sheetData sheetId="285"/>
      <sheetData sheetId="286" refreshError="1"/>
      <sheetData sheetId="287" refreshError="1"/>
      <sheetData sheetId="288"/>
      <sheetData sheetId="289" refreshError="1"/>
      <sheetData sheetId="290"/>
      <sheetData sheetId="291" refreshError="1"/>
      <sheetData sheetId="292" refreshError="1"/>
      <sheetData sheetId="293" refreshError="1"/>
      <sheetData sheetId="294" refreshError="1"/>
      <sheetData sheetId="295" refreshError="1"/>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refreshError="1"/>
      <sheetData sheetId="328" refreshError="1"/>
      <sheetData sheetId="329" refreshError="1"/>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refreshError="1"/>
      <sheetData sheetId="344" refreshError="1"/>
      <sheetData sheetId="345" refreshError="1"/>
      <sheetData sheetId="346" refreshError="1"/>
      <sheetData sheetId="347"/>
      <sheetData sheetId="348"/>
      <sheetData sheetId="349"/>
      <sheetData sheetId="350"/>
      <sheetData sheetId="351"/>
      <sheetData sheetId="352"/>
      <sheetData sheetId="353"/>
      <sheetData sheetId="354"/>
      <sheetData sheetId="355"/>
      <sheetData sheetId="356"/>
      <sheetData sheetId="357"/>
      <sheetData sheetId="358"/>
      <sheetData sheetId="359" refreshError="1"/>
      <sheetData sheetId="360" refreshError="1"/>
      <sheetData sheetId="361" refreshError="1"/>
      <sheetData sheetId="362"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2.1"/>
      <sheetName val="cuad2.2"/>
      <sheetName val="cuad2.3"/>
      <sheetName val="cuad2.4"/>
      <sheetName val="c2.5y2.6"/>
      <sheetName val="Hoja4"/>
      <sheetName val="Hoja1"/>
      <sheetName val="Cambio redes"/>
      <sheetName val="Cambio A.P"/>
      <sheetName val="Cambio por ajustes"/>
      <sheetName val="Instalación redes"/>
      <sheetName val="Instalación A.P"/>
      <sheetName val="Instalación por ajustes"/>
      <sheetName val="LUMINARIAS CAMBIO1999"/>
      <sheetName val="LUMINARIAS CAMBIO2000"/>
      <sheetName val="LUMINARIAS CAMBIO2001"/>
      <sheetName val="LUMINARIAS CAMBIO2002"/>
      <sheetName val="LUMINARIAS INST1999"/>
      <sheetName val="LUMINARIAS INST2000"/>
      <sheetName val="LUMINARIAS INST2001"/>
      <sheetName val="LUMINARIAS INST2002"/>
      <sheetName val="LUMINARIAS RETIRO 1999-2002"/>
      <sheetName val="RESUMEN LUMINARIAS"/>
      <sheetName val="REMUNERACIÓN LUMINARIAS"/>
      <sheetName val="REMUNERACIÓN POSTERÍA Y REDES"/>
      <sheetName val="REMUNERACIÓN TRAFOS"/>
      <sheetName val="RESUMEN REMUNERACIÓN"/>
      <sheetName val="c2_5y2_6"/>
      <sheetName val="cuad2_1"/>
      <sheetName val="cuad2_2"/>
      <sheetName val="cuad2_3"/>
      <sheetName val="cuad2_4"/>
      <sheetName val="c2_5y2_61"/>
      <sheetName val="Cambio_redes"/>
      <sheetName val="Cambio_A_P"/>
      <sheetName val="Cambio_por_ajustes"/>
      <sheetName val="Instalación_redes"/>
      <sheetName val="Instalación_A_P"/>
      <sheetName val="Instalación_por_ajustes"/>
      <sheetName val="LUMINARIAS_CAMBIO1999"/>
      <sheetName val="LUMINARIAS_CAMBIO2000"/>
      <sheetName val="LUMINARIAS_CAMBIO2001"/>
      <sheetName val="LUMINARIAS_CAMBIO2002"/>
      <sheetName val="LUMINARIAS_INST1999"/>
      <sheetName val="LUMINARIAS_INST2000"/>
      <sheetName val="LUMINARIAS_INST2001"/>
      <sheetName val="LUMINARIAS_INST2002"/>
      <sheetName val="LUMINARIAS_RETIRO_1999-2002"/>
      <sheetName val="RESUMEN_LUMINARIAS"/>
      <sheetName val="REMUNERACIÓN_LUMINARIAS"/>
      <sheetName val="REMUNERACIÓN_POSTERÍA_Y_REDES"/>
      <sheetName val="REMUNERACIÓN_TRAFOS"/>
      <sheetName val="RESUMEN_REMUNERACIÓN"/>
      <sheetName val="TARIFAS"/>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monte"/>
      <sheetName val="ESCARIFICACION"/>
      <sheetName val="Datos"/>
      <sheetName val="PUNITARIOS PARA 241201 2S"/>
      <sheetName val="items"/>
      <sheetName val="PR 1"/>
      <sheetName val="ESTADO RED TEC"/>
      <sheetName val="Hoja1"/>
      <sheetName val="A-HOR"/>
      <sheetName val="INSUMOS"/>
      <sheetName val="BANCOS"/>
      <sheetName val="CARGOS"/>
      <sheetName val="EPS"/>
      <sheetName val="PENSIONES"/>
      <sheetName val="PREACTA 10"/>
      <sheetName val="PREACTA 9"/>
      <sheetName val="Res-Accide-10"/>
      <sheetName val="TARIFAS"/>
      <sheetName val="TRANSPORTE"/>
      <sheetName val="c2.5y2.6"/>
      <sheetName val="PRECIOS"/>
      <sheetName val="PREACTA 6"/>
      <sheetName val="TABLA 2008"/>
      <sheetName val="PRESUPUESTO"/>
      <sheetName val="ESTADO VÍA-CRIT.TECNICO"/>
      <sheetName val="5. ELECTRICO"/>
      <sheetName val="A.P.U"/>
      <sheetName val="ESTADO_RED_TEC"/>
      <sheetName val="PR_1"/>
      <sheetName val="PUNITARIOS_PARA_241201_2S"/>
      <sheetName val="PREACTA_10"/>
      <sheetName val="PREACTA_9"/>
      <sheetName val="ESTADO_RED_TEC1"/>
      <sheetName val="PR_11"/>
      <sheetName val="PUNITARIOS_PARA_241201_2S1"/>
      <sheetName val="PREACTA_101"/>
      <sheetName val="PREACTA_91"/>
      <sheetName val="ESTADO_RED_TEC2"/>
      <sheetName val="PR_12"/>
      <sheetName val="PUNITARIOS_PARA_241201_2S2"/>
      <sheetName val="PREACTA_102"/>
      <sheetName val="PREACTA_92"/>
      <sheetName val="ESTADO_RED_TEC3"/>
      <sheetName val="PR_13"/>
      <sheetName val="PUNITARIOS_PARA_241201_2S3"/>
      <sheetName val="PREACTA_103"/>
      <sheetName val="PREACTA_93"/>
      <sheetName val="ESTADO_RED_TEC4"/>
      <sheetName val="PR_14"/>
      <sheetName val="PUNITARIOS_PARA_241201_2S4"/>
      <sheetName val="PREACTA_104"/>
      <sheetName val="PREACTA_94"/>
      <sheetName val="ESTADO_RED_TEC5"/>
      <sheetName val="PR_15"/>
      <sheetName val="PUNITARIOS_PARA_241201_2S5"/>
      <sheetName val="PREACTA_105"/>
      <sheetName val="PREACTA_95"/>
      <sheetName val="ESTADO_RED_TEC8"/>
      <sheetName val="PR_18"/>
      <sheetName val="PUNITARIOS_PARA_241201_2S8"/>
      <sheetName val="PREACTA_108"/>
      <sheetName val="PREACTA_98"/>
      <sheetName val="ESTADO_RED_TEC6"/>
      <sheetName val="PR_16"/>
      <sheetName val="PUNITARIOS_PARA_241201_2S6"/>
      <sheetName val="PREACTA_106"/>
      <sheetName val="PREACTA_96"/>
      <sheetName val="ESTADO_RED_TEC7"/>
      <sheetName val="PR_17"/>
      <sheetName val="PUNITARIOS_PARA_241201_2S7"/>
      <sheetName val="PREACTA_107"/>
      <sheetName val="PREACTA_97"/>
      <sheetName val="PUNITARIOS_PARA_241201_2S9"/>
      <sheetName val="PR_19"/>
      <sheetName val="ESTADO_RED_TEC9"/>
      <sheetName val="PREACTA_109"/>
      <sheetName val="PREACTA_99"/>
      <sheetName val="PUNITARIOS_PARA_241201_2S10"/>
      <sheetName val="PR_110"/>
      <sheetName val="ESTADO_RED_TEC10"/>
      <sheetName val="PREACTA_1010"/>
      <sheetName val="PREACTA_910"/>
      <sheetName val="Lp"/>
      <sheetName val="Listas"/>
      <sheetName val="Insum"/>
      <sheetName val="Excavación Mat. Común Estacione"/>
      <sheetName val="Demolición Pavimento"/>
      <sheetName val="SUB APU"/>
      <sheetName val="REC-COD,"/>
      <sheetName val="CLASIFICACION"/>
      <sheetName val="PUNITARIOS%20PARA%20241201%202S"/>
      <sheetName val="Equipo"/>
      <sheetName val="RELACION MES"/>
      <sheetName val="GCB2000"/>
      <sheetName val="FORMULA"/>
      <sheetName val="A. P. U."/>
      <sheetName val="CONT_ADI"/>
      <sheetName val="Presup_Cancha"/>
      <sheetName val="CRA.MODI"/>
      <sheetName val="K16+000 AL K18+500"/>
      <sheetName val="K23+200 AL K24+700"/>
      <sheetName val="k18+500 AL K23+050"/>
      <sheetName val="Presupuesto PUENTE"/>
      <sheetName val="VOLUMENES (4)"/>
      <sheetName val="VOLUMENES (4SA)"/>
      <sheetName val="Bajadas"/>
      <sheetName val="NARIÑO"/>
      <sheetName val="TRAPMO"/>
      <sheetName val="THE"/>
      <sheetName val="ATHE"/>
      <sheetName val="UNITARIOS"/>
      <sheetName val="PUNITARIOS_PARA_241201_2S13"/>
      <sheetName val="PR_113"/>
      <sheetName val="ESTADO_RED_TEC13"/>
      <sheetName val="PREACTA_1013"/>
      <sheetName val="PREACTA_913"/>
      <sheetName val="ESTADO_RED_TEC11"/>
      <sheetName val="PR_111"/>
      <sheetName val="PUNITARIOS_PARA_241201_2S11"/>
      <sheetName val="PREACTA_1011"/>
      <sheetName val="PREACTA_911"/>
      <sheetName val="PUNITARIOS_PARA_241201_2S12"/>
      <sheetName val="PR_112"/>
      <sheetName val="ESTADO_RED_TEC12"/>
      <sheetName val="PREACTA_1012"/>
      <sheetName val="PREACTA_912"/>
      <sheetName val="PREACTA_6"/>
      <sheetName val=" Liquidacion de Obra por Tramos"/>
      <sheetName val="SALARIOS"/>
      <sheetName val="APU NO PREVISTO"/>
      <sheetName val="PPTA (3)"/>
      <sheetName val="PPTA (2)"/>
      <sheetName val="PPTA"/>
      <sheetName val="Requisición1"/>
      <sheetName val="LISTA DE PRECIOS"/>
      <sheetName val="062"/>
      <sheetName val="Listado"/>
      <sheetName val="FINANC"/>
      <sheetName val="TODAS"/>
      <sheetName val="OCTUBRE"/>
      <sheetName val="c2_5y2_6"/>
      <sheetName val="c2_5y2_62"/>
      <sheetName val="c2_5y2_61"/>
      <sheetName val="c2_5y2_63"/>
      <sheetName val="c2_5y2_65"/>
      <sheetName val="c2_5y2_64"/>
      <sheetName val="c2_5y2_66"/>
      <sheetName val="c2_5y2_67"/>
      <sheetName val="c2_5y2_68"/>
      <sheetName val="c2_5y2_69"/>
      <sheetName val="c2_5y2_610"/>
      <sheetName val="c2_5y2_613"/>
      <sheetName val="PREACTA_62"/>
      <sheetName val="TABLA_20082"/>
      <sheetName val="c2_5y2_612"/>
      <sheetName val="PREACTA_61"/>
      <sheetName val="TABLA_20081"/>
      <sheetName val="c2_5y2_611"/>
      <sheetName val="TABLA_2008"/>
      <sheetName val="skj452"/>
      <sheetName val="ita878"/>
      <sheetName val="aea-944"/>
      <sheetName val="dub-823"/>
      <sheetName val="gpi 526"/>
      <sheetName val="xxj617"/>
      <sheetName val="sng_855"/>
      <sheetName val="vea 374"/>
      <sheetName val="hfb024"/>
      <sheetName val="paj825"/>
      <sheetName val="Proveedores y acreedores"/>
      <sheetName val="2,2,6,1 Pilotes 0,30"/>
      <sheetName val="ESTADO_RED_TEC14"/>
      <sheetName val="PUNITARIOS_PARA_241201_2S14"/>
      <sheetName val="PR_114"/>
      <sheetName val="PREACTA_1014"/>
      <sheetName val="PREACTA_914"/>
      <sheetName val="c2_5y2_614"/>
      <sheetName val="PREACTA_63"/>
      <sheetName val="TABLA_20083"/>
      <sheetName val="Materiales"/>
      <sheetName val="ANALISIS M.O"/>
      <sheetName val="CTO 14MPa"/>
      <sheetName val="CTO 175MPa "/>
      <sheetName val="CTO 21MPa"/>
      <sheetName val="CTO 28MPa"/>
      <sheetName val="PTTO PAZ Y PROGRESO"/>
      <sheetName val="MORTERO14"/>
      <sheetName val="PERSONAL"/>
      <sheetName val="Tarifa MT"/>
      <sheetName val="Hoja2"/>
      <sheetName val="Cuadr."/>
      <sheetName val="PUNITARIOS PARA 241201 2S.xls"/>
      <sheetName val="OBRAS SES"/>
      <sheetName val="Summary"/>
      <sheetName val="CODCONST"/>
      <sheetName val="A_P_U1"/>
      <sheetName val="A_P_U"/>
      <sheetName val="otros"/>
      <sheetName val="inst"/>
      <sheetName val="BALANCE"/>
      <sheetName val="ITEMS NO REVISTOS"/>
      <sheetName val="APU ELECTRICOS"/>
      <sheetName val="for 6"/>
      <sheetName val="SUB_APU"/>
      <sheetName val="ESTADO_VÍA-CRIT_TECNICO"/>
      <sheetName val="PREACTA Y CONTRATISTAS"/>
      <sheetName val="DEST. MEDIOS"/>
      <sheetName val="COMBUASF"/>
      <sheetName val="BALCRUDO"/>
      <sheetName val="CARGASPROC."/>
      <sheetName val="G L P  FINAL"/>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sheetData sheetId="100"/>
      <sheetData sheetId="101"/>
      <sheetData sheetId="102"/>
      <sheetData sheetId="103"/>
      <sheetData sheetId="104"/>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refreshError="1"/>
      <sheetData sheetId="128" refreshError="1"/>
      <sheetData sheetId="129"/>
      <sheetData sheetId="130"/>
      <sheetData sheetId="131"/>
      <sheetData sheetId="132"/>
      <sheetData sheetId="133" refreshError="1"/>
      <sheetData sheetId="134" refreshError="1"/>
      <sheetData sheetId="135" refreshError="1"/>
      <sheetData sheetId="136" refreshError="1"/>
      <sheetData sheetId="137" refreshError="1"/>
      <sheetData sheetId="138" refreshError="1"/>
      <sheetData sheetId="139" refreshError="1"/>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sheetData sheetId="172"/>
      <sheetData sheetId="173"/>
      <sheetData sheetId="174"/>
      <sheetData sheetId="175"/>
      <sheetData sheetId="176"/>
      <sheetData sheetId="177"/>
      <sheetData sheetId="178"/>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sheetData sheetId="196"/>
      <sheetData sheetId="197" refreshError="1"/>
      <sheetData sheetId="198" refreshError="1"/>
      <sheetData sheetId="199"/>
      <sheetData sheetId="200"/>
      <sheetData sheetId="201"/>
      <sheetData sheetId="202" refreshError="1"/>
      <sheetData sheetId="203"/>
      <sheetData sheetId="204"/>
      <sheetData sheetId="205" refreshError="1"/>
      <sheetData sheetId="206" refreshError="1"/>
      <sheetData sheetId="207" refreshError="1"/>
      <sheetData sheetId="208" refreshError="1"/>
      <sheetData sheetId="209" refreshError="1"/>
      <sheetData sheetId="210"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mponente minimo"/>
      <sheetName val="COSTEO FM"/>
      <sheetName val="IPC"/>
      <sheetName val="Ensayos Laboratorio"/>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Costos"/>
      <sheetName val="General"/>
      <sheetName val="E-Mail"/>
      <sheetName val="Contratista"/>
      <sheetName val="Liquidación"/>
    </sheetNames>
    <sheetDataSet>
      <sheetData sheetId="0"/>
      <sheetData sheetId="1" refreshError="1"/>
      <sheetData sheetId="2"/>
      <sheetData sheetId="3"/>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S DE AIU"/>
      <sheetName val="AIU-ROSARIO"/>
      <sheetName val="Datos Principales"/>
      <sheetName val="PRESUP COMP."/>
      <sheetName val="PRESUP ACT."/>
      <sheetName val="Presup Resum"/>
      <sheetName val="Reporte Viabilidad"/>
      <sheetName val="Dotacion"/>
      <sheetName val="Transp."/>
      <sheetName val="Equipo"/>
      <sheetName val="Cuadrilla"/>
      <sheetName val="M.Obra"/>
      <sheetName val="Material"/>
      <sheetName val="Mort.1-3"/>
      <sheetName val="Mortero 1-3 imperm"/>
      <sheetName val="Mortero 1-4"/>
      <sheetName val="Mortero 1-4 imperm."/>
      <sheetName val="Mortero 1-6"/>
      <sheetName val="Concreto de 2000 psi"/>
      <sheetName val="Concreto de 2500"/>
      <sheetName val="Concreto de 3000 psi"/>
      <sheetName val="Acero de 37.000 psi "/>
      <sheetName val="Acero de 60.000psi"/>
      <sheetName val="1.1.1campamento"/>
      <sheetName val="1.1.2. Cerram.prov"/>
      <sheetName val="1.1.3Limp. Desca. y Retiro"/>
      <sheetName val="1.1.4Localización y Rep."/>
      <sheetName val="1.1.7Localiz y rep"/>
      <sheetName val="1.3.1Demol.const exit"/>
      <sheetName val="1.3.3Demol de muros"/>
      <sheetName val="1.3.6Demol placa maciza"/>
      <sheetName val="1.3.7Demol const manual"/>
      <sheetName val="1.4.2Traslado poste"/>
      <sheetName val="2.1.1Excav.Mecan."/>
      <sheetName val="2.1.2Excav. man."/>
      <sheetName val="2.1.3xcav man receb"/>
      <sheetName val="2.1.5Relleno mat com"/>
      <sheetName val="2.1.06 Recebo Comun"/>
      <sheetName val="2.1.10Relleno Recebo B-200"/>
      <sheetName val="2.2.1Concreto pobre"/>
      <sheetName val="2.2.2Conc.ciclopeo"/>
      <sheetName val="2.2.3Muro contencion"/>
      <sheetName val="2.2.4Concreto Zapatas"/>
      <sheetName val="2.2.5Viga Ciment"/>
      <sheetName val="2.2.6PILOTES"/>
      <sheetName val="2.2.7DADOS"/>
      <sheetName val="2.2.8.1Placa Contrapiso"/>
      <sheetName val="2.2.8.2Placa aligerada 50cm"/>
      <sheetName val="2.3.3Malla Electros."/>
      <sheetName val="3,1,2,3Tubo novafor 4&quot;"/>
      <sheetName val="3.1.2.4Tubo novafor 10"/>
      <sheetName val="3.1.2.5Tuberia novafor12&quot;"/>
      <sheetName val="3.2.1.2Tubo PVC sanit4"/>
      <sheetName val="3.1.1.3Tuberia sanitr6&quot;"/>
      <sheetName val="3.4.1.1Caja de Insp.60"/>
      <sheetName val="3.4.5canalteta aguas ll"/>
      <sheetName val="3.4.9Caja insp.0.8"/>
      <sheetName val="3.4.10Caja insp 1"/>
      <sheetName val="3.4.11Caja insp.0.4"/>
      <sheetName val="3.5.1Excavacion manual"/>
      <sheetName val="3.5.5Retiro de Sobrantes"/>
      <sheetName val="3,5,6Relleno en grava3-4"/>
      <sheetName val="3.6.1Empate camara"/>
      <sheetName val="4.1.1Conc. Columnas"/>
      <sheetName val="4.2.1Viga Aerea"/>
      <sheetName val="4.2.2Viga Canal"/>
      <sheetName val="4.3.2Losa aliger"/>
      <sheetName val="4.3.3.1Losa con lamina"/>
      <sheetName val="4.3.1.4Placa e=.2"/>
      <sheetName val="4.3.1.1Placa e=.1"/>
      <sheetName val="4.3.1,3Placa e=.15"/>
      <sheetName val="4.3.1.2Placa e=.12"/>
      <sheetName val="4.3.10Placa alig 30"/>
      <sheetName val="4.3.11Placa alig 50"/>
      <sheetName val="4.4.1Escal en concret"/>
      <sheetName val="4.4.2Rampa en concret"/>
      <sheetName val="4.4.3concreto tanque"/>
      <sheetName val="4,5,1Acero34000"/>
      <sheetName val="4.5.2Acero 6000 psi"/>
      <sheetName val="4.6.1perfil metalico placa"/>
      <sheetName val="4.7.4.1Perfil metalico"/>
      <sheetName val="4.6.2.6Anclajes"/>
      <sheetName val="4.6.2.7Columna metalica"/>
      <sheetName val="4.6.2.8Viga Met."/>
      <sheetName val="4.6.2.9Viga met 60"/>
      <sheetName val="4.6.2.10Viga met 65"/>
      <sheetName val="5.1.3.1bloque piedra"/>
      <sheetName val="5.1.2.4Bloque cocr 12"/>
      <sheetName val="5.1.1.3Bloque concr19"/>
      <sheetName val="5.2.2Ladrillo Tolete Fino 2 car"/>
      <sheetName val="5.2.3Ladrillo toletefino 1 cara"/>
      <sheetName val="5.2.7Muro Bloque 5"/>
      <sheetName val="5.2.6.1Muro Bloque 4"/>
      <sheetName val="5,3,4Remates ladrillo tolete "/>
      <sheetName val="5.4.1Grouting"/>
      <sheetName val="5,6,1 Chazos para carpinteria"/>
      <sheetName val="6.1.1Alfajia"/>
      <sheetName val="COLUMNETA MAMPOSTERIA"/>
      <sheetName val="6.1.3Pref conc a la vista"/>
      <sheetName val="6,1,9Gargola"/>
      <sheetName val="6.1.12Zocalo"/>
      <sheetName val="6.1.14 ventana prefab concreto"/>
      <sheetName val="6.1.18Cañuela perim ag lluvias"/>
      <sheetName val="6.1.19.1Pref piso"/>
      <sheetName val="6.2.2Meson lavamanos"/>
      <sheetName val="6.2.3.2Meson laboratorio"/>
      <sheetName val="6.2.1.Meson laborat"/>
      <sheetName val="6,2,5Banca en concreto"/>
      <sheetName val="6.3.6Alero concreto"/>
      <sheetName val="6.2.3.1Mezon vidrio"/>
      <sheetName val="7.1.3.1.1Tubo hg1&quot;"/>
      <sheetName val="7.1.3.1.2Tubo hg1 1-2"/>
      <sheetName val="7.1.3.1.3Tubp hg2"/>
      <sheetName val="7.1.3.1.4Tubo hg3"/>
      <sheetName val="7.1.3.3.3Registro 1 1-2"/>
      <sheetName val="7.1.3.3.5Registro 3"/>
      <sheetName val="7.1.3.4.1Cheque 1 "/>
      <sheetName val="7.1.6.3Tuberia 1&quot;PVCP13.5"/>
      <sheetName val="7.1.1.4 Cheque 1&quot;"/>
      <sheetName val=" 7.1.11.5Bajante Amaz"/>
      <sheetName val="7.1.2.4Sumin Tanq 1000 lts"/>
      <sheetName val="7.1.6.1Tuberia PVCP Media"/>
      <sheetName val="7.1.6.2Tuberia PVCP1&quot;"/>
      <sheetName val="7.1.6.8Registro de media"/>
      <sheetName val="7.1.6.10Registro1&quot;"/>
      <sheetName val="7.1.6.4TuboPVC1.1-4"/>
      <sheetName val="7.1.6.6Tubo PVC2&quot;"/>
      <sheetName val="7.1.6.13Caja plastica reg"/>
      <sheetName val="7.1.6.5Tub. y acc. de 1y1-2"/>
      <sheetName val="7.1.6.9Registro de 3-4"/>
      <sheetName val="7.1.6.11Registro 1 1-4"/>
      <sheetName val="7.1.6.12Registro 2&quot;"/>
      <sheetName val="7.1.6.2TuberiaPVC 3-4"/>
      <sheetName val="7.1.8.1Pto agua Lavamanos"/>
      <sheetName val="7.1.8.3Pto agua Sanitario "/>
      <sheetName val="7.1.8.4Pto agua Orinal"/>
      <sheetName val="7.1.8.12Recamara HG para orinal"/>
      <sheetName val="7.1.8.13Camara de Aire"/>
      <sheetName val="7.1.9.1Pto sanit lavamanos"/>
      <sheetName val="7.1.10.3Bajant sanit 4&quot;"/>
      <sheetName val="7.1.10.1Bajnte sanit 2&quot;"/>
      <sheetName val="7,1,10,2Tubo sanit3&quot;"/>
      <sheetName val="7.1.11.3 Bajante Ag Ll 4&quot;"/>
      <sheetName val="7.1.11.1Tubo PVCL2&quot;"/>
      <sheetName val="7,1,11,5 Tubo PVCfiltro 4&quot;"/>
      <sheetName val="7.1.11.6Bajantt tipo Amaz"/>
      <sheetName val="7.1.12.1Montaje lavamanos"/>
      <sheetName val="7.1.12.8Llave de mang"/>
      <sheetName val="7,2,1,4Tubo 12 galv"/>
      <sheetName val="7.2.1.11registro 1-2 gas"/>
      <sheetName val="7.2.1.12Regulador"/>
      <sheetName val="7.2.1.17Punto gas"/>
      <sheetName val="7.2.1.18Tapon HG 1-2"/>
      <sheetName val="8.1.1Salida lamp Fluor."/>
      <sheetName val="8.1.2Salida Lamp incan"/>
      <sheetName val="8.1.4Salida pto"/>
      <sheetName val="8.1.5Salida Toma"/>
      <sheetName val="8.1.8Salida Toma GFCI"/>
      <sheetName val="8.3.4Acom a T1"/>
      <sheetName val="8.3.7Tubo Galvanizado"/>
      <sheetName val="8.3.9Acometida"/>
      <sheetName val="8.3.14Acometida 1&quot; 2#8"/>
      <sheetName val="8,3,14Acometida4#6"/>
      <sheetName val="8.3.15Canaliz. conduit nedia"/>
      <sheetName val="8.3.16Ducto 3-4"/>
      <sheetName val="8.4.2Tablero18circuitos"/>
      <sheetName val="8.4.5Caja Medidor"/>
      <sheetName val="8.4.7Interruptor"/>
      <sheetName val="8.4.8Interrup 60 A"/>
      <sheetName val="8.4.11Caja 6 Circuit"/>
      <sheetName val="8.4.13Tablero de 12 circ"/>
      <sheetName val="8.4.14Tablero30circuit"/>
      <sheetName val="8.6.1Salida TV"/>
      <sheetName val="8.6.4Salid ventilador"/>
      <sheetName val="8.8.2Tierra"/>
      <sheetName val="8.11.1Camara CS 274"/>
      <sheetName val="8.11.4Caja de Insp"/>
      <sheetName val="9.1.1 PAÑETE IMPERMEA 1 3"/>
      <sheetName val="9.1.2Pañete Int"/>
      <sheetName val="9.1.3Pañete Ext"/>
      <sheetName val="9.1.5Pañete int ml"/>
      <sheetName val="9.1.5.1Pañete rustico exterior"/>
      <sheetName val="9.2.1Pañete Bajo Placa"/>
      <sheetName val="10.1.2Alist pisos"/>
      <sheetName val="10.1.3 ALISTADO DE PISOS CON MO"/>
      <sheetName val="10.1.5.1Mortero afin piso"/>
      <sheetName val="10,2,1,3Ceramica 20 20 trafico"/>
      <sheetName val="10.2.1.2Duropiso"/>
      <sheetName val="10.2.2.4Concreto esmaltado"/>
      <sheetName val="10.2.2.5Concreto es+tabla etrus"/>
      <sheetName val="10.2.3.4Tablon30x30"/>
      <sheetName val="10.2.3.9Tableta etrusca"/>
      <sheetName val="10,2,3,6Tableta cuarto26"/>
      <sheetName val="10.3,2,1Tableta cuarto ml"/>
      <sheetName val="10.2.3.7Tableta cuarto ml"/>
      <sheetName val="10.2.4.1Baldosa grano marmol"/>
      <sheetName val="10.2.4.4Tableta"/>
      <sheetName val="10.3.3.6 Guardaescob granito"/>
      <sheetName val="10.3.2.3Media caña mort"/>
      <sheetName val="10.3.2.6Tableta ml"/>
      <sheetName val="10.3.7.2remate ladrillo"/>
      <sheetName val="10.4.2Gradas en Gravilla"/>
      <sheetName val="11,1,3Afinado Vigas Canales imp"/>
      <sheetName val="11,1,4Impermeh manto asfalt"/>
      <sheetName val="11.1.4Impermehab manto asfaltic"/>
      <sheetName val="11,2,6,2Remate superior"/>
      <sheetName val="11.2.6.3Remate lateral"/>
      <sheetName val="11.2.4Teja Sandwich"/>
      <sheetName val="11.4.1Teja termoacustica"/>
      <sheetName val="11.6.1Teja cindu"/>
      <sheetName val="11.7.1.1Canal lamina"/>
      <sheetName val="11.3.5Canal PVC"/>
      <sheetName val="12.1.1Ventana aluminio fija"/>
      <sheetName val="12.1.3 Ventana aluminio"/>
      <sheetName val="12.1.4Persiana alumin"/>
      <sheetName val="12.2.7Puerta Metalica 0.6"/>
      <sheetName val="12.2.4Puerta Metalica ,70"/>
      <sheetName val="12.2.2Puerta Metalica 1.55x2.95"/>
      <sheetName val="12,2,3Puerta metalica1.55x2.85"/>
      <sheetName val="12.2.5Puertalamina 1x2.1"/>
      <sheetName val="12.2.6Puerta1.5x2.1"/>
      <sheetName val="12.2.3.1Ventana Acero rect2.85"/>
      <sheetName val="12.2.6.2Ventana Acero rect.m2"/>
      <sheetName val="12.2.1.8Ventana Acerorect.1"/>
      <sheetName val="12,2,2,2Pasamanos 2&quot;"/>
      <sheetName val="12.3.2.1Baranda en Tubo 1 1 2&quot;"/>
      <sheetName val="12.3.2.2Baranda en Tubo 3&quot;"/>
      <sheetName val="12.2.3.1Reja varilla cuad"/>
      <sheetName val="12.2.3.7Ventana "/>
      <sheetName val="12.2.3.8Ventana"/>
      <sheetName val="12.2.3.9Puertas"/>
      <sheetName val="12.2.3.10Pta vent."/>
      <sheetName val="12.2.3.2.2 Persiana metalica"/>
      <sheetName val="12.3.5Baranda tubo 3&quot;y2&quot;"/>
      <sheetName val="12.4.2.1Reja perfilovalado"/>
      <sheetName val="12.5.10estruct lavamanos"/>
      <sheetName val="14.1.1Enchape en ceramica 20x20"/>
      <sheetName val="14.3.1 Poceta en granito"/>
      <sheetName val="15.1.3 Lampara fluorecente"/>
      <sheetName val="15.1.6Lampara tortuga"/>
      <sheetName val="16.1.1Sanitario discap"/>
      <sheetName val="16.1.2Sanitario Infantil"/>
      <sheetName val="16.1.3Sanitario"/>
      <sheetName val="16.1.4Orinal"/>
      <sheetName val="16.1.5Lavamalos de sobreponer"/>
      <sheetName val="16.1.7Lavamalos de colgar"/>
      <sheetName val="16.1.11Lavamanos acero inox"/>
      <sheetName val="16.2.1Dispensador papel hig"/>
      <sheetName val="16.2.3 Dispensador jabon"/>
      <sheetName val="16.2.7Barra discap"/>
      <sheetName val="16.2.8.1GriferiaPush"/>
      <sheetName val="18.1.1Hidrofugo"/>
      <sheetName val="18.1.2Pintura Plast"/>
      <sheetName val="18.1.3Pintura plast fachadas"/>
      <sheetName val="18.1.2Esmalte epoxico"/>
      <sheetName val="18.1.4Vinilo"/>
      <sheetName val="18.1.7pint coraza"/>
      <sheetName val="19.3.3Vidrio temp 6mm"/>
      <sheetName val="18.2,1,Esmalte sobre marcos lam"/>
      <sheetName val="18.3,6Esmalte sobre mueble bajo"/>
      <sheetName val="19.1,1Cerradura baños y aulas"/>
      <sheetName val="19.3.1Espejo"/>
      <sheetName val="20,4,3Jardinera"/>
      <sheetName val="21.1.3Aseo "/>
      <sheetName val="20,2,6Adoquin gress"/>
      <sheetName val="1.2.1. Instalacion prov. agua"/>
      <sheetName val="1.2.2. Instalacion prov. energi"/>
      <sheetName val="1.2.3. Instalacion prov. tel."/>
      <sheetName val="5.1.3.1bloque en concreto estru"/>
      <sheetName val="Concreto de 4000 psi "/>
      <sheetName val="Concreto de 3500 psi "/>
      <sheetName val="APU 12"/>
      <sheetName val="APU 11"/>
      <sheetName val="APU 10"/>
      <sheetName val="APU 9"/>
      <sheetName val="APU 8"/>
      <sheetName val="APU 7"/>
      <sheetName val="APU 6"/>
      <sheetName val="APU 5"/>
      <sheetName val="APU 4"/>
      <sheetName val="APU 3"/>
      <sheetName val="APU 2"/>
      <sheetName val="APU 1"/>
      <sheetName val="5.2.2. Ladrillo Prensado"/>
      <sheetName val="10.3.3.4.1. GUARDAESCOBA EN CEM"/>
      <sheetName val="Hoja13"/>
      <sheetName val="3.1.4. ACCESORIO SANIT."/>
      <sheetName val="21.1.2.aseo muros interiores"/>
      <sheetName val="21.1.4.RETIRO DE ESCOMBROS"/>
      <sheetName val="21.1.2. ASEO FACHAD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33"/>
      <sheetName val="A34"/>
      <sheetName val="A35"/>
      <sheetName val="A36"/>
      <sheetName val="A37"/>
      <sheetName val="A38"/>
      <sheetName val="A39"/>
      <sheetName val="A40"/>
      <sheetName val="A41"/>
      <sheetName val="A42"/>
      <sheetName val="A43"/>
      <sheetName val="A44"/>
      <sheetName val="A45"/>
      <sheetName val="A46"/>
      <sheetName val="A47"/>
      <sheetName val="C21"/>
      <sheetName val="C22"/>
      <sheetName val="C23"/>
      <sheetName val="C24"/>
      <sheetName val="C25"/>
      <sheetName val="C26"/>
      <sheetName val="C27"/>
      <sheetName val="C28"/>
      <sheetName val="C29"/>
      <sheetName val="C30"/>
      <sheetName val="C31"/>
      <sheetName val="C32"/>
      <sheetName val="D21"/>
      <sheetName val="D22"/>
      <sheetName val="D23"/>
      <sheetName val="D24"/>
      <sheetName val="D25"/>
      <sheetName val="D26"/>
      <sheetName val="D27"/>
      <sheetName val="D28"/>
      <sheetName val="D29"/>
      <sheetName val="D30"/>
      <sheetName val="D31"/>
      <sheetName val="E21"/>
      <sheetName val="E22"/>
      <sheetName val="E23"/>
      <sheetName val="E24"/>
      <sheetName val="E25"/>
      <sheetName val="ACTA DE MODIFICACION"/>
      <sheetName val="E26"/>
      <sheetName val="E27"/>
      <sheetName val="E28"/>
      <sheetName val="E29"/>
      <sheetName val="E30"/>
      <sheetName val="E3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 val="\a  aaInformación GRUPO 4\A MIn"/>
      <sheetName val="#¡REF"/>
      <sheetName val="Informacion"/>
      <sheetName val="INDICMICROEMP"/>
      <sheetName val="ACTA DE MODIFICACION  (2)"/>
      <sheetName val="Hoja1"/>
      <sheetName val="AMC"/>
      <sheetName val="Basico"/>
      <sheetName val="Iva"/>
      <sheetName val="Total"/>
      <sheetName val="amc_acta"/>
      <sheetName val="amc_bas"/>
      <sheetName val="amc_iva"/>
      <sheetName val="amc_total"/>
      <sheetName val="amc_anticip"/>
      <sheetName val="CONT_ADI"/>
      <sheetName val="aCCIDENTES%20DE%201995%20-%2019"/>
      <sheetName val="Datos"/>
      <sheetName val="aCCIDENTES DE 1995 - 1996.xls"/>
      <sheetName val="items"/>
      <sheetName val="MATERIALES"/>
      <sheetName val="Datos Básicos"/>
      <sheetName val="SALARIOS"/>
      <sheetName val="SUB APU"/>
      <sheetName val="Informe"/>
      <sheetName val="Seguim-16"/>
      <sheetName val="INV"/>
      <sheetName val="AASHTO"/>
      <sheetName val="PESOS"/>
      <sheetName val="otros"/>
      <sheetName val="PRESUPUESTO"/>
      <sheetName val="Formulario N° 4"/>
      <sheetName val="EQUIPO"/>
      <sheetName val="Base Muestras"/>
      <sheetName val="[aCCIDENTES DE 1995 - 1996.xls]"/>
      <sheetName val="Res-Accide-10"/>
      <sheetName val="aCCIDENTES_DE_1995_-_1996"/>
      <sheetName val="aCCIDENTES_DE_1995_-_1996_xls"/>
      <sheetName val="ACTA_DE_MODIFICACION__(2)"/>
      <sheetName val="aCCIDENTES_DE_1995_-_19961"/>
      <sheetName val="aCCIDENTES_DE_1995_-_1996_xls1"/>
      <sheetName val="ACTA_DE_MODIFICACION__(2)1"/>
      <sheetName val="SUB_APU"/>
      <sheetName val="Datos_Básicos"/>
      <sheetName val="aCCIDENTES_DE_1995_-_19962"/>
      <sheetName val="aCCIDENTES_DE_1995_-_1996_xls2"/>
      <sheetName val="ACTA_DE_MODIFICACION__(2)2"/>
      <sheetName val="SUB_APU1"/>
      <sheetName val="Datos_Básicos1"/>
      <sheetName val="\a__aaInformación_GRUPO_4\A_MIn"/>
      <sheetName val="\a__aaInformación_GRUPO_4\A_MI1"/>
      <sheetName val="\a__aaInformación_GRUPO_4\A_MI2"/>
      <sheetName val="\AMV _ no borrar\PRESUPUESTOS\a"/>
      <sheetName val="\I\AMV _ no borrar\PRESUPUESTOS"/>
      <sheetName val="\G\I\AMV _ no borrar\PRESUPUEST"/>
      <sheetName val="\A\a  aaInformación GRUPO 4\A M"/>
      <sheetName val="\G\A\a  aaInformación GRUPO 4\A"/>
      <sheetName val="MURO PR25+221-235"/>
      <sheetName val="MURO PR25+261-267"/>
      <sheetName val="MURO PR25+267-273"/>
      <sheetName val="MURO PR25+273-277"/>
      <sheetName val="MURO PR25+407,20-409,90"/>
      <sheetName val="MURO PR25+409,90-416,40"/>
      <sheetName val="MURO PR25+435-447"/>
      <sheetName val="MURO PR25+557,5-572.56I"/>
      <sheetName val="MURO PR25+572.56-576.56I"/>
      <sheetName val="MURO PR25+565-571D"/>
      <sheetName val="MURO PR25+587.5-596.5I"/>
      <sheetName val="MURO PR25+600-607,1I"/>
      <sheetName val="MURO PR25+607,1-614,1"/>
      <sheetName val="MURO PR25+725-734D"/>
      <sheetName val="MURO PR25+786-792,4D"/>
      <sheetName val="MURO PR25+980D"/>
      <sheetName val="MURO PR25+019,5-PR26+026,8D"/>
      <sheetName val="MURO PR26+026,8-032,7D"/>
      <sheetName val="MURO PR26+032,7-038,7D"/>
      <sheetName val="MURO 4  PR26+038,7-045.9D"/>
      <sheetName val="MURO PR26+059,6-066,4D"/>
      <sheetName val="MURO PR26+132,5-143,4D"/>
      <sheetName val="MURO PR26+159,25-169,38D"/>
      <sheetName val="PR26+290"/>
      <sheetName val="PR26+580-592"/>
      <sheetName val="PR26+844-850"/>
      <sheetName val="PR26+850-856"/>
      <sheetName val="PR26+856-862"/>
      <sheetName val="MURO PR26+870-874"/>
      <sheetName val="MURO PR26+874,3-882,3"/>
      <sheetName val="MURO PR27+128,6-133,33"/>
      <sheetName val="MURO PR27+133,33-139,3D"/>
      <sheetName val="MURO PR27+281.9-287.9"/>
      <sheetName val="MURO PR27+344-352,1"/>
      <sheetName val="MURO PR27+352,1-358,2"/>
      <sheetName val="MURO PR27+358,2-364"/>
      <sheetName val="MURO PR27+364-370"/>
      <sheetName val="MURO PR27+360-374D"/>
      <sheetName val="MURO PR27+388-394I"/>
      <sheetName val="MURO PR27+394-400I "/>
      <sheetName val="MURO PR27+397-404D"/>
      <sheetName val="MURO PR27+457-463D "/>
      <sheetName val="MURO PR27+480,20-488,95D "/>
      <sheetName val="MURO PR27+785-793,6"/>
      <sheetName val="MURO PR27+796,10,800D"/>
      <sheetName val="MURO PR27+819.8-829.95I"/>
      <sheetName val="MURO PR27+820-840D"/>
      <sheetName val="MURO PR27+852-864I"/>
      <sheetName val="MURO PR28+030-041D "/>
      <sheetName val="MURO PR28+060-066.08D"/>
      <sheetName val="MURO PR28+105-111,25D "/>
      <sheetName val="MURO PR28+111,25-115.75D "/>
      <sheetName val="MURO PR28+240-263I"/>
      <sheetName val="MURO PR28+295-300.10D"/>
      <sheetName val="MURO PR28+300.10-306.1D "/>
      <sheetName val="MURO PR28+306.10-312.1D "/>
      <sheetName val="MURO PR28+312.1-318D "/>
      <sheetName val="MURO PR28+318.1-324.1D"/>
      <sheetName val="MURO PR28+652.7-662.7D "/>
      <sheetName val="MURO PR28+662.7D-668.8D"/>
      <sheetName val="MURO PR28+886-892.4D "/>
      <sheetName val="MURO PR28+895-899.5"/>
      <sheetName val="\Users\avargase\AppData\Local\M"/>
      <sheetName val="\\Escritorio\amv 2011\a  aaInfo"/>
      <sheetName val="\Mini HP Enero 2015\Proyectos i"/>
      <sheetName val="\C\Users\avargase\AppData\Local"/>
      <sheetName val="\Volumes\USB PIOLIN\Escritorio\"/>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precios-básicos2002"/>
      <sheetName val="APUs"/>
      <sheetName val="_a  aaInformación GRUPO 4_A MIn"/>
      <sheetName val="\\Giovanni\administracion vial\"/>
      <sheetName val="\MONTO AGOTABLE 2010\a  aaInfor"/>
      <sheetName val="\I\A\a  aaInformación GRUPO 4\A"/>
      <sheetName val="\K\a  aaInformación GRUPO 4\A M"/>
      <sheetName val="\I\K\a  aaInformación GRUPO 4\A"/>
      <sheetName val="\H\a  aaInformación GRUPO 4\A M"/>
      <sheetName val="\I\H\a  aaInformación GRUPO 4\A"/>
      <sheetName val="\\INTERVIALNUBE\Documents and S"/>
      <sheetName val="Lista obra"/>
      <sheetName val="\Documents and Settings\Pedro "/>
      <sheetName val="\Users\Administrador\Desktop\AM"/>
      <sheetName val="\\Ing-her"/>
      <sheetName val="\Users\cmeza\Documents\INVIAS\D"/>
      <sheetName val="\Documents and Settings\jviteri"/>
      <sheetName val="\\Sistemas_serv1\xx\Documents a"/>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_xls6"/>
      <sheetName val="aCCIDENTES_DE_1995_-_199619"/>
      <sheetName val="aCCIDENTES_DE_1995_-_199620"/>
      <sheetName val="aCCIDENTES_DE_1995_-_1996_xls7"/>
      <sheetName val="aCCIDENTES_DE_1995_-_199621"/>
      <sheetName val="aCCIDENTES_DE_1995_-_199622"/>
      <sheetName val="aCCIDENTES_DE_1995_-_199623"/>
      <sheetName val="aCCIDENTES_DE_1995_-_199624"/>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PR 1"/>
      <sheetName val="\Users\USUARIO\Downloads\a  aaI"/>
      <sheetName val="\Users\HP\AppData\Local\Microso"/>
      <sheetName val="SEGUIM Y REPROG MES 1 (2)"/>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 sheetId="14"/>
      <sheetData sheetId="15" refreshError="1"/>
      <sheetData sheetId="16" refreshError="1"/>
      <sheetData sheetId="17"/>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refreshError="1"/>
      <sheetData sheetId="57" refreshError="1"/>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sheetData sheetId="143" refreshError="1"/>
      <sheetData sheetId="144"/>
      <sheetData sheetId="145" refreshError="1"/>
      <sheetData sheetId="146" refreshError="1"/>
      <sheetData sheetId="147" refreshError="1"/>
      <sheetData sheetId="148" refreshError="1"/>
      <sheetData sheetId="149" refreshError="1"/>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sheetData sheetId="238" refreshError="1"/>
      <sheetData sheetId="239" refreshError="1"/>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anrep.gov.co/es/informe-politica-monetaria-enero-20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63"/>
  <sheetViews>
    <sheetView showGridLines="0" tabSelected="1" topLeftCell="A118" zoomScale="86" zoomScaleNormal="86" zoomScaleSheetLayoutView="85" workbookViewId="0">
      <selection activeCell="A102" sqref="A102"/>
    </sheetView>
  </sheetViews>
  <sheetFormatPr baseColWidth="10" defaultColWidth="11.42578125" defaultRowHeight="15" x14ac:dyDescent="0.25"/>
  <cols>
    <col min="1" max="1" width="43.85546875" style="2" customWidth="1"/>
    <col min="2" max="2" width="16.28515625" style="2" customWidth="1"/>
    <col min="3" max="5" width="15.7109375" style="2" customWidth="1"/>
    <col min="6" max="6" width="16.85546875" style="2" customWidth="1"/>
    <col min="7" max="12" width="15.7109375" style="2" customWidth="1"/>
    <col min="13" max="13" width="11.42578125" style="2"/>
    <col min="14" max="14" width="21.42578125" style="2" customWidth="1"/>
    <col min="15" max="15" width="35.7109375" style="2" customWidth="1"/>
    <col min="16" max="16" width="18.140625" style="2" customWidth="1"/>
    <col min="17" max="17" width="18.140625" style="21" customWidth="1"/>
    <col min="18" max="16384" width="11.42578125" style="21"/>
  </cols>
  <sheetData>
    <row r="1" spans="1:14" x14ac:dyDescent="0.25">
      <c r="A1" s="268" t="s">
        <v>0</v>
      </c>
      <c r="B1" s="268"/>
      <c r="C1" s="268"/>
      <c r="D1" s="268"/>
      <c r="E1" s="268"/>
      <c r="F1" s="268"/>
      <c r="G1" s="268"/>
      <c r="H1" s="268"/>
      <c r="I1" s="268"/>
      <c r="J1" s="268"/>
    </row>
    <row r="2" spans="1:14" x14ac:dyDescent="0.25">
      <c r="A2" s="22"/>
      <c r="B2" s="22"/>
      <c r="C2" s="22"/>
      <c r="D2" s="22"/>
      <c r="E2" s="22"/>
      <c r="F2" s="22"/>
      <c r="G2" s="22"/>
      <c r="H2" s="22"/>
      <c r="I2" s="22"/>
      <c r="J2" s="22"/>
    </row>
    <row r="3" spans="1:14" x14ac:dyDescent="0.25">
      <c r="A3" s="273"/>
      <c r="B3" s="273"/>
      <c r="C3" s="273"/>
      <c r="D3" s="273"/>
      <c r="E3" s="273"/>
      <c r="F3" s="273"/>
      <c r="G3" s="273"/>
      <c r="H3" s="273"/>
      <c r="I3" s="273"/>
      <c r="J3" s="273"/>
    </row>
    <row r="4" spans="1:14" ht="28.9" customHeight="1" x14ac:dyDescent="0.25">
      <c r="A4" s="275" t="s">
        <v>1</v>
      </c>
      <c r="B4" s="275"/>
      <c r="C4" s="275"/>
      <c r="D4" s="275"/>
      <c r="E4" s="275"/>
      <c r="F4" s="275"/>
      <c r="G4" s="275"/>
      <c r="H4" s="275"/>
      <c r="I4" s="275"/>
      <c r="J4" s="275"/>
      <c r="K4" s="275"/>
      <c r="L4" s="275"/>
      <c r="M4" s="275"/>
      <c r="N4" s="275"/>
    </row>
    <row r="6" spans="1:14" x14ac:dyDescent="0.25">
      <c r="A6" s="270" t="s">
        <v>2</v>
      </c>
      <c r="B6" s="270"/>
      <c r="C6" s="270"/>
      <c r="D6" s="270"/>
      <c r="E6" s="270"/>
    </row>
    <row r="8" spans="1:14" x14ac:dyDescent="0.25">
      <c r="A8" s="270" t="s">
        <v>3</v>
      </c>
      <c r="B8" s="270"/>
      <c r="C8" s="270"/>
      <c r="D8" s="270"/>
      <c r="E8" s="270"/>
      <c r="F8" s="270"/>
    </row>
    <row r="10" spans="1:14" x14ac:dyDescent="0.25">
      <c r="A10" s="36" t="s">
        <v>4</v>
      </c>
    </row>
    <row r="12" spans="1:14" ht="26.25" x14ac:dyDescent="0.25">
      <c r="A12" s="269" t="s">
        <v>5</v>
      </c>
      <c r="B12" s="269"/>
      <c r="C12" s="269"/>
      <c r="D12" s="269"/>
      <c r="E12" s="269"/>
      <c r="F12" s="269"/>
      <c r="G12" s="269"/>
      <c r="H12" s="269"/>
      <c r="I12" s="269"/>
      <c r="J12" s="269"/>
    </row>
    <row r="14" spans="1:14" x14ac:dyDescent="0.25">
      <c r="A14" s="264" t="s">
        <v>6</v>
      </c>
      <c r="B14" s="264"/>
    </row>
    <row r="15" spans="1:14" ht="45" customHeight="1" x14ac:dyDescent="0.25">
      <c r="A15" s="1" t="s">
        <v>7</v>
      </c>
      <c r="B15" s="170"/>
      <c r="C15" s="271"/>
      <c r="D15" s="272"/>
      <c r="E15" s="272"/>
      <c r="F15" s="272"/>
      <c r="G15" s="272"/>
      <c r="H15" s="272"/>
      <c r="I15" s="272"/>
      <c r="J15" s="272"/>
      <c r="K15" s="272"/>
      <c r="L15" s="272"/>
    </row>
    <row r="16" spans="1:14" ht="14.45" customHeight="1" x14ac:dyDescent="0.25">
      <c r="A16" s="50" t="s">
        <v>8</v>
      </c>
      <c r="B16" s="23"/>
      <c r="C16" s="136"/>
      <c r="D16" s="137"/>
      <c r="E16" s="137"/>
      <c r="F16" s="137"/>
      <c r="G16" s="137"/>
      <c r="H16" s="137"/>
      <c r="I16" s="137"/>
      <c r="J16" s="137"/>
      <c r="K16" s="137"/>
      <c r="L16" s="137"/>
    </row>
    <row r="17" spans="1:20" ht="14.45" customHeight="1" x14ac:dyDescent="0.25">
      <c r="A17" s="1" t="s">
        <v>9</v>
      </c>
      <c r="B17" s="171"/>
      <c r="C17" s="136"/>
      <c r="D17" s="137"/>
      <c r="E17" s="137"/>
      <c r="F17" s="137"/>
      <c r="G17" s="137"/>
      <c r="H17" s="137"/>
      <c r="I17" s="137"/>
      <c r="J17" s="137"/>
      <c r="K17" s="137"/>
      <c r="L17" s="137"/>
      <c r="Q17" s="2"/>
      <c r="R17" s="2"/>
      <c r="S17" s="2"/>
      <c r="T17" s="2"/>
    </row>
    <row r="18" spans="1:20" ht="15.75" customHeight="1" x14ac:dyDescent="0.25">
      <c r="A18" s="50" t="s">
        <v>10</v>
      </c>
      <c r="B18" s="23"/>
      <c r="C18" s="271" t="s">
        <v>11</v>
      </c>
      <c r="D18" s="272"/>
      <c r="E18" s="272"/>
      <c r="F18" s="272"/>
      <c r="G18" s="272"/>
      <c r="H18" s="272"/>
      <c r="Q18" s="2"/>
      <c r="R18" s="2"/>
      <c r="S18" s="2"/>
      <c r="T18" s="2"/>
    </row>
    <row r="19" spans="1:20" x14ac:dyDescent="0.25">
      <c r="A19" s="1" t="s">
        <v>12</v>
      </c>
      <c r="B19" s="172"/>
      <c r="Q19" s="2"/>
      <c r="R19" s="2"/>
      <c r="S19" s="2"/>
      <c r="T19" s="2"/>
    </row>
    <row r="20" spans="1:20" x14ac:dyDescent="0.25">
      <c r="Q20" s="2"/>
      <c r="R20" s="2"/>
      <c r="S20" s="2"/>
      <c r="T20" s="2"/>
    </row>
    <row r="21" spans="1:20" ht="26.25" x14ac:dyDescent="0.25">
      <c r="A21" s="269" t="s">
        <v>13</v>
      </c>
      <c r="B21" s="269"/>
      <c r="C21" s="269"/>
      <c r="D21" s="269"/>
      <c r="E21" s="269"/>
      <c r="F21" s="269"/>
      <c r="G21" s="269"/>
      <c r="H21" s="269"/>
      <c r="I21" s="269"/>
      <c r="J21" s="269"/>
      <c r="Q21" s="2"/>
      <c r="R21" s="2"/>
      <c r="S21" s="2"/>
      <c r="T21" s="2"/>
    </row>
    <row r="22" spans="1:20" x14ac:dyDescent="0.25">
      <c r="Q22" s="2"/>
      <c r="R22" s="2"/>
      <c r="S22" s="2"/>
      <c r="T22" s="2"/>
    </row>
    <row r="23" spans="1:20" ht="27" customHeight="1" x14ac:dyDescent="0.25">
      <c r="A23" s="274" t="s">
        <v>14</v>
      </c>
      <c r="B23" s="274"/>
      <c r="C23" s="274"/>
      <c r="D23" s="274"/>
      <c r="E23" s="274"/>
      <c r="Q23" s="2"/>
      <c r="R23" s="2"/>
      <c r="S23" s="2"/>
      <c r="T23" s="2"/>
    </row>
    <row r="24" spans="1:20" x14ac:dyDescent="0.25">
      <c r="Q24" s="2"/>
      <c r="R24" s="2"/>
      <c r="S24" s="2"/>
      <c r="T24" s="2"/>
    </row>
    <row r="25" spans="1:20" ht="26.25" x14ac:dyDescent="0.25">
      <c r="A25" s="269" t="s">
        <v>15</v>
      </c>
      <c r="B25" s="269"/>
      <c r="C25" s="269"/>
      <c r="D25" s="269"/>
      <c r="E25" s="269"/>
      <c r="F25" s="269"/>
      <c r="G25" s="269"/>
      <c r="H25" s="269"/>
      <c r="I25" s="269"/>
      <c r="J25" s="269"/>
      <c r="Q25" s="2"/>
      <c r="R25" s="2"/>
      <c r="S25" s="2"/>
      <c r="T25" s="2"/>
    </row>
    <row r="26" spans="1:20" x14ac:dyDescent="0.25">
      <c r="Q26" s="2"/>
      <c r="R26" s="2"/>
      <c r="S26" s="2"/>
      <c r="T26" s="2"/>
    </row>
    <row r="27" spans="1:20" x14ac:dyDescent="0.25">
      <c r="A27" s="37" t="s">
        <v>16</v>
      </c>
      <c r="C27" s="24"/>
      <c r="D27" s="24"/>
      <c r="F27" s="24"/>
      <c r="Q27" s="2"/>
      <c r="R27" s="2"/>
      <c r="S27" s="2"/>
      <c r="T27" s="2"/>
    </row>
    <row r="28" spans="1:20" x14ac:dyDescent="0.25">
      <c r="E28" s="24"/>
      <c r="Q28" s="2"/>
      <c r="R28" s="2"/>
      <c r="S28" s="2"/>
      <c r="T28" s="2"/>
    </row>
    <row r="29" spans="1:20" ht="14.45" customHeight="1" x14ac:dyDescent="0.25">
      <c r="A29" s="262" t="s">
        <v>17</v>
      </c>
      <c r="B29" s="265" t="s">
        <v>18</v>
      </c>
      <c r="C29" s="266"/>
      <c r="D29" s="266"/>
      <c r="E29" s="266"/>
      <c r="F29" s="266"/>
      <c r="G29" s="266"/>
      <c r="H29" s="266"/>
      <c r="I29" s="267"/>
      <c r="J29" s="256" t="s">
        <v>19</v>
      </c>
      <c r="Q29" s="2"/>
      <c r="R29" s="2"/>
      <c r="S29" s="2"/>
      <c r="T29" s="2"/>
    </row>
    <row r="30" spans="1:20" ht="30" customHeight="1" x14ac:dyDescent="0.25">
      <c r="A30" s="262"/>
      <c r="B30" s="167" t="s">
        <v>20</v>
      </c>
      <c r="C30" s="167" t="s">
        <v>21</v>
      </c>
      <c r="D30" s="167" t="s">
        <v>22</v>
      </c>
      <c r="E30" s="167" t="s">
        <v>23</v>
      </c>
      <c r="F30" s="168" t="s">
        <v>24</v>
      </c>
      <c r="G30" s="167" t="s">
        <v>25</v>
      </c>
      <c r="H30" s="167" t="s">
        <v>26</v>
      </c>
      <c r="I30" s="167" t="s">
        <v>27</v>
      </c>
      <c r="J30" s="257"/>
      <c r="K30" s="255" t="s">
        <v>28</v>
      </c>
      <c r="L30" s="255"/>
      <c r="M30" s="255"/>
      <c r="N30" s="255"/>
      <c r="Q30" s="2"/>
      <c r="R30" s="2"/>
      <c r="S30" s="2"/>
      <c r="T30" s="2"/>
    </row>
    <row r="31" spans="1:20" ht="23.25" customHeight="1" x14ac:dyDescent="0.25">
      <c r="A31" s="173" t="s">
        <v>29</v>
      </c>
      <c r="B31" s="174"/>
      <c r="C31" s="174"/>
      <c r="D31" s="174"/>
      <c r="E31" s="175"/>
      <c r="F31" s="176"/>
      <c r="G31" s="177">
        <f>B31*'Factor Prestacional'!E15</f>
        <v>0</v>
      </c>
      <c r="H31" s="174"/>
      <c r="I31" s="174">
        <f>SUM(B31:H31)</f>
        <v>0</v>
      </c>
      <c r="J31" s="178">
        <f>I31*12</f>
        <v>0</v>
      </c>
      <c r="K31" s="255"/>
      <c r="L31" s="255"/>
      <c r="M31" s="255"/>
      <c r="N31" s="255"/>
      <c r="Q31" s="2"/>
      <c r="R31" s="2"/>
      <c r="S31" s="2"/>
      <c r="T31" s="2"/>
    </row>
    <row r="32" spans="1:20" ht="23.25" customHeight="1" x14ac:dyDescent="0.25">
      <c r="A32" s="179" t="s">
        <v>30</v>
      </c>
      <c r="B32" s="25"/>
      <c r="C32" s="25"/>
      <c r="D32" s="25"/>
      <c r="E32" s="44"/>
      <c r="F32" s="129"/>
      <c r="G32" s="45">
        <f>B32*'Factor Prestacional'!E15</f>
        <v>0</v>
      </c>
      <c r="H32" s="25"/>
      <c r="I32" s="25">
        <f>SUM(B32:H32)</f>
        <v>0</v>
      </c>
      <c r="J32" s="178">
        <f>I32*12</f>
        <v>0</v>
      </c>
      <c r="K32" s="255"/>
      <c r="L32" s="255"/>
      <c r="M32" s="255"/>
      <c r="N32" s="255"/>
      <c r="Q32" s="2"/>
      <c r="R32" s="2"/>
      <c r="S32" s="2"/>
      <c r="T32" s="2"/>
    </row>
    <row r="33" spans="1:20" ht="23.25" customHeight="1" x14ac:dyDescent="0.25">
      <c r="A33" s="173" t="s">
        <v>27</v>
      </c>
      <c r="B33" s="174"/>
      <c r="C33" s="174"/>
      <c r="D33" s="174"/>
      <c r="E33" s="175"/>
      <c r="F33" s="176"/>
      <c r="G33" s="177"/>
      <c r="H33" s="174"/>
      <c r="I33" s="174"/>
      <c r="J33" s="178">
        <f>SUM(J31:J32)</f>
        <v>0</v>
      </c>
      <c r="K33" s="255"/>
      <c r="L33" s="255"/>
      <c r="M33" s="255"/>
      <c r="N33" s="255"/>
      <c r="Q33" s="2"/>
      <c r="R33" s="2"/>
      <c r="S33" s="2"/>
      <c r="T33" s="2"/>
    </row>
    <row r="34" spans="1:20" ht="15" customHeight="1" x14ac:dyDescent="0.25">
      <c r="K34" s="255"/>
      <c r="L34" s="255"/>
      <c r="M34" s="255"/>
      <c r="N34" s="255"/>
      <c r="Q34" s="2"/>
      <c r="R34" s="2"/>
      <c r="S34" s="2"/>
      <c r="T34" s="2"/>
    </row>
    <row r="35" spans="1:20" ht="30" x14ac:dyDescent="0.25">
      <c r="A35" s="167" t="s">
        <v>31</v>
      </c>
      <c r="B35" s="167" t="s">
        <v>32</v>
      </c>
      <c r="C35" s="167" t="s">
        <v>33</v>
      </c>
      <c r="D35" s="167" t="s">
        <v>34</v>
      </c>
      <c r="E35" s="167" t="s">
        <v>35</v>
      </c>
      <c r="F35" s="167" t="s">
        <v>36</v>
      </c>
      <c r="G35" s="46" t="s">
        <v>37</v>
      </c>
      <c r="H35" s="46" t="s">
        <v>38</v>
      </c>
      <c r="I35" s="46" t="s">
        <v>39</v>
      </c>
      <c r="M35" s="21"/>
      <c r="N35" s="21"/>
      <c r="Q35" s="2"/>
      <c r="R35" s="2"/>
      <c r="S35" s="2"/>
      <c r="T35" s="2"/>
    </row>
    <row r="36" spans="1:20" ht="45" customHeight="1" x14ac:dyDescent="0.25">
      <c r="A36" s="180" t="s">
        <v>40</v>
      </c>
      <c r="B36" s="181">
        <v>2</v>
      </c>
      <c r="C36" s="182">
        <f>B18</f>
        <v>0</v>
      </c>
      <c r="D36" s="181">
        <f>B36*C36</f>
        <v>0</v>
      </c>
      <c r="E36" s="181">
        <f>8*240/2</f>
        <v>960</v>
      </c>
      <c r="F36" s="183">
        <f>J33</f>
        <v>0</v>
      </c>
      <c r="G36" s="184">
        <f>D36/E36</f>
        <v>0</v>
      </c>
      <c r="H36" s="185">
        <f>F36*G36</f>
        <v>0</v>
      </c>
      <c r="I36" s="178" t="e">
        <f>ROUND(H36/B18,0)</f>
        <v>#DIV/0!</v>
      </c>
      <c r="J36" s="3"/>
      <c r="M36" s="21"/>
      <c r="N36" s="21"/>
      <c r="Q36" s="2"/>
      <c r="R36" s="2"/>
      <c r="S36" s="2"/>
      <c r="T36" s="2"/>
    </row>
    <row r="37" spans="1:20" x14ac:dyDescent="0.25">
      <c r="G37" s="24"/>
      <c r="Q37" s="2"/>
      <c r="R37" s="2"/>
      <c r="S37" s="2"/>
      <c r="T37" s="2"/>
    </row>
    <row r="38" spans="1:20" x14ac:dyDescent="0.25">
      <c r="A38" s="254"/>
      <c r="B38" s="254"/>
      <c r="C38" s="254"/>
      <c r="D38" s="254"/>
      <c r="E38" s="254"/>
      <c r="F38" s="254"/>
      <c r="G38" s="254"/>
      <c r="H38" s="254"/>
      <c r="I38" s="254"/>
      <c r="J38" s="254"/>
      <c r="K38" s="254"/>
      <c r="L38" s="254"/>
      <c r="M38" s="254"/>
      <c r="N38" s="254"/>
      <c r="Q38" s="2"/>
      <c r="R38" s="2"/>
      <c r="S38" s="2"/>
      <c r="T38" s="2"/>
    </row>
    <row r="39" spans="1:20" x14ac:dyDescent="0.25">
      <c r="Q39" s="2"/>
      <c r="R39" s="2"/>
      <c r="S39" s="2"/>
      <c r="T39" s="2"/>
    </row>
    <row r="40" spans="1:20" x14ac:dyDescent="0.25">
      <c r="A40" s="37" t="s">
        <v>41</v>
      </c>
      <c r="Q40" s="2"/>
      <c r="R40" s="2"/>
      <c r="S40" s="2"/>
      <c r="T40" s="2"/>
    </row>
    <row r="42" spans="1:20" ht="21.6" customHeight="1" x14ac:dyDescent="0.25">
      <c r="A42" s="264" t="s">
        <v>42</v>
      </c>
      <c r="B42" s="264" t="s">
        <v>43</v>
      </c>
      <c r="C42" s="256" t="s">
        <v>44</v>
      </c>
      <c r="D42" s="264" t="s">
        <v>45</v>
      </c>
      <c r="F42" s="264" t="s">
        <v>42</v>
      </c>
      <c r="G42" s="264" t="s">
        <v>46</v>
      </c>
      <c r="H42" s="256" t="s">
        <v>47</v>
      </c>
      <c r="I42" s="264" t="s">
        <v>44</v>
      </c>
    </row>
    <row r="43" spans="1:20" ht="21.6" customHeight="1" x14ac:dyDescent="0.25">
      <c r="A43" s="264"/>
      <c r="B43" s="264"/>
      <c r="C43" s="257"/>
      <c r="D43" s="264"/>
      <c r="F43" s="264"/>
      <c r="G43" s="264"/>
      <c r="H43" s="257"/>
      <c r="I43" s="264"/>
    </row>
    <row r="44" spans="1:20" ht="15" customHeight="1" x14ac:dyDescent="0.25">
      <c r="A44" s="180" t="s">
        <v>48</v>
      </c>
      <c r="B44" s="186">
        <v>3.0000000000000001E-3</v>
      </c>
      <c r="C44" s="183"/>
      <c r="D44" s="187">
        <f>B44*C44</f>
        <v>0</v>
      </c>
      <c r="E44" s="263" t="s">
        <v>49</v>
      </c>
      <c r="F44" s="180" t="s">
        <v>50</v>
      </c>
      <c r="G44" s="190">
        <v>500</v>
      </c>
      <c r="H44" s="190">
        <v>2</v>
      </c>
      <c r="I44" s="191"/>
      <c r="J44" s="232"/>
      <c r="K44" s="3"/>
      <c r="L44" s="3"/>
    </row>
    <row r="45" spans="1:20" x14ac:dyDescent="0.25">
      <c r="A45" s="188" t="s">
        <v>51</v>
      </c>
      <c r="B45" s="27">
        <v>0.01</v>
      </c>
      <c r="C45" s="189"/>
      <c r="D45" s="187">
        <f t="shared" ref="D45:D47" si="0">B45*C45</f>
        <v>0</v>
      </c>
      <c r="E45" s="263"/>
      <c r="F45" s="50" t="s">
        <v>51</v>
      </c>
      <c r="G45" s="28">
        <v>120</v>
      </c>
      <c r="H45" s="28">
        <v>1</v>
      </c>
      <c r="I45" s="191"/>
      <c r="J45" s="4"/>
      <c r="K45" s="3"/>
      <c r="L45" s="3"/>
    </row>
    <row r="46" spans="1:20" x14ac:dyDescent="0.25">
      <c r="A46" s="180" t="s">
        <v>52</v>
      </c>
      <c r="B46" s="186">
        <v>7.4999999999999997E-3</v>
      </c>
      <c r="C46" s="183"/>
      <c r="D46" s="187">
        <f t="shared" si="0"/>
        <v>0</v>
      </c>
      <c r="E46" s="263"/>
      <c r="F46" s="1" t="s">
        <v>52</v>
      </c>
      <c r="G46" s="190">
        <v>40</v>
      </c>
      <c r="H46" s="190">
        <v>1</v>
      </c>
      <c r="I46" s="191"/>
      <c r="J46" s="4"/>
      <c r="K46" s="3"/>
      <c r="L46" s="3"/>
    </row>
    <row r="47" spans="1:20" x14ac:dyDescent="0.25">
      <c r="A47" s="188" t="s">
        <v>53</v>
      </c>
      <c r="B47" s="27">
        <v>7.4999999999999997E-3</v>
      </c>
      <c r="C47" s="189"/>
      <c r="D47" s="187">
        <f t="shared" si="0"/>
        <v>0</v>
      </c>
      <c r="E47" s="263"/>
      <c r="F47" s="50" t="s">
        <v>53</v>
      </c>
      <c r="G47" s="28">
        <v>1000</v>
      </c>
      <c r="H47" s="28">
        <v>1</v>
      </c>
      <c r="I47" s="191"/>
      <c r="J47" s="4"/>
      <c r="K47" s="3"/>
      <c r="L47" s="3"/>
    </row>
    <row r="48" spans="1:20" ht="70.5" customHeight="1" x14ac:dyDescent="0.25">
      <c r="A48" s="180" t="str">
        <f>F48</f>
        <v>Otros materiales (Tableros, protecciones, cables, conectores, mástil, puesta a tierra, etc.)</v>
      </c>
      <c r="B48" s="186">
        <v>6.5833333333333334E-3</v>
      </c>
      <c r="C48" s="183"/>
      <c r="D48" s="187">
        <f>B48*C48</f>
        <v>0</v>
      </c>
      <c r="E48" s="263"/>
      <c r="F48" s="192" t="s">
        <v>54</v>
      </c>
      <c r="G48" s="193" t="s">
        <v>55</v>
      </c>
      <c r="H48" s="194">
        <v>1</v>
      </c>
      <c r="I48" s="191"/>
      <c r="J48" s="29"/>
      <c r="K48" s="29"/>
      <c r="L48" s="163"/>
    </row>
    <row r="49" spans="1:14" ht="15" customHeight="1" x14ac:dyDescent="0.25">
      <c r="A49" s="259" t="s">
        <v>56</v>
      </c>
      <c r="B49" s="260"/>
      <c r="C49" s="261"/>
      <c r="D49" s="187">
        <f>ROUND(SUM(D44:D48),0)</f>
        <v>0</v>
      </c>
    </row>
    <row r="52" spans="1:14" ht="15" customHeight="1" x14ac:dyDescent="0.25">
      <c r="A52" s="262" t="s">
        <v>17</v>
      </c>
      <c r="B52" s="265" t="s">
        <v>18</v>
      </c>
      <c r="C52" s="266"/>
      <c r="D52" s="266"/>
      <c r="E52" s="266"/>
      <c r="F52" s="266"/>
      <c r="G52" s="266"/>
      <c r="H52" s="266"/>
      <c r="I52" s="267"/>
      <c r="J52" s="256" t="s">
        <v>57</v>
      </c>
      <c r="K52" s="256" t="s">
        <v>19</v>
      </c>
      <c r="L52" s="256" t="s">
        <v>58</v>
      </c>
    </row>
    <row r="53" spans="1:14" ht="30" customHeight="1" x14ac:dyDescent="0.25">
      <c r="A53" s="262"/>
      <c r="B53" s="167" t="s">
        <v>20</v>
      </c>
      <c r="C53" s="167" t="s">
        <v>21</v>
      </c>
      <c r="D53" s="167" t="s">
        <v>22</v>
      </c>
      <c r="E53" s="167" t="s">
        <v>23</v>
      </c>
      <c r="F53" s="167" t="s">
        <v>24</v>
      </c>
      <c r="G53" s="167" t="s">
        <v>25</v>
      </c>
      <c r="H53" s="167" t="s">
        <v>26</v>
      </c>
      <c r="I53" s="167" t="s">
        <v>27</v>
      </c>
      <c r="J53" s="257"/>
      <c r="K53" s="257"/>
      <c r="L53" s="257"/>
    </row>
    <row r="54" spans="1:14" ht="37.5" customHeight="1" x14ac:dyDescent="0.25">
      <c r="A54" s="173" t="s">
        <v>29</v>
      </c>
      <c r="B54" s="174">
        <f t="shared" ref="B54:H54" si="1">B31</f>
        <v>0</v>
      </c>
      <c r="C54" s="174">
        <f t="shared" si="1"/>
        <v>0</v>
      </c>
      <c r="D54" s="174">
        <f t="shared" si="1"/>
        <v>0</v>
      </c>
      <c r="E54" s="174">
        <f t="shared" si="1"/>
        <v>0</v>
      </c>
      <c r="F54" s="174">
        <f t="shared" si="1"/>
        <v>0</v>
      </c>
      <c r="G54" s="174">
        <f t="shared" si="1"/>
        <v>0</v>
      </c>
      <c r="H54" s="174">
        <f t="shared" si="1"/>
        <v>0</v>
      </c>
      <c r="I54" s="185">
        <f>SUM(B54:H54)</f>
        <v>0</v>
      </c>
      <c r="J54" s="204">
        <f>2*(ROUNDUP(SUM(B44:B48)*B18,0))/240</f>
        <v>0</v>
      </c>
      <c r="K54" s="178">
        <f>I54*J54*12</f>
        <v>0</v>
      </c>
      <c r="L54" s="178" t="e">
        <f>ROUND(+K54/B18,0)</f>
        <v>#DIV/0!</v>
      </c>
    </row>
    <row r="55" spans="1:14" ht="28.9" customHeight="1" x14ac:dyDescent="0.25">
      <c r="A55" s="277" t="s">
        <v>59</v>
      </c>
      <c r="B55" s="278"/>
      <c r="C55" s="279"/>
      <c r="D55" s="205" t="e">
        <f>+L54+ROUND((B18*D49)/B18,0)</f>
        <v>#DIV/0!</v>
      </c>
      <c r="E55" s="24"/>
    </row>
    <row r="57" spans="1:14" x14ac:dyDescent="0.25">
      <c r="A57" s="254" t="s">
        <v>60</v>
      </c>
      <c r="B57" s="254"/>
      <c r="C57" s="254"/>
      <c r="D57" s="254"/>
      <c r="E57" s="254"/>
      <c r="F57" s="254"/>
      <c r="G57" s="254"/>
      <c r="H57" s="254"/>
      <c r="I57" s="254"/>
      <c r="J57" s="254"/>
      <c r="K57" s="254"/>
      <c r="L57" s="254"/>
      <c r="M57" s="254"/>
      <c r="N57" s="254"/>
    </row>
    <row r="58" spans="1:14" x14ac:dyDescent="0.25">
      <c r="A58" s="101"/>
      <c r="B58" s="100"/>
      <c r="C58" s="100"/>
      <c r="D58" s="100"/>
      <c r="E58" s="100"/>
      <c r="F58" s="100"/>
      <c r="G58" s="100"/>
      <c r="H58" s="100"/>
      <c r="I58" s="100"/>
      <c r="J58" s="100"/>
      <c r="K58" s="100"/>
      <c r="L58" s="100"/>
      <c r="M58" s="100"/>
      <c r="N58" s="100"/>
    </row>
    <row r="59" spans="1:14" x14ac:dyDescent="0.25">
      <c r="A59" s="101"/>
      <c r="B59" s="100"/>
      <c r="C59" s="100"/>
      <c r="D59" s="100"/>
      <c r="E59" s="102"/>
      <c r="F59" s="100"/>
      <c r="G59" s="100"/>
      <c r="H59" s="100"/>
      <c r="I59" s="100"/>
      <c r="J59" s="100"/>
      <c r="K59" s="100"/>
      <c r="L59" s="100"/>
      <c r="M59" s="100"/>
      <c r="N59" s="100"/>
    </row>
    <row r="60" spans="1:14" x14ac:dyDescent="0.25">
      <c r="A60" s="101"/>
      <c r="B60" s="100"/>
      <c r="C60" s="100"/>
      <c r="D60" s="100"/>
      <c r="E60" s="100"/>
      <c r="F60" s="100"/>
      <c r="G60" s="100"/>
      <c r="H60" s="100"/>
      <c r="I60" s="100"/>
      <c r="J60" s="100"/>
      <c r="K60" s="100"/>
      <c r="L60" s="100"/>
      <c r="M60" s="100"/>
      <c r="N60" s="100"/>
    </row>
    <row r="62" spans="1:14" ht="28.9" customHeight="1" x14ac:dyDescent="0.25">
      <c r="A62" s="167" t="s">
        <v>61</v>
      </c>
      <c r="B62" s="167" t="s">
        <v>39</v>
      </c>
    </row>
    <row r="63" spans="1:14" x14ac:dyDescent="0.25">
      <c r="A63" s="1" t="s">
        <v>62</v>
      </c>
      <c r="B63" s="187" t="e">
        <f>I36</f>
        <v>#DIV/0!</v>
      </c>
      <c r="H63" s="29"/>
    </row>
    <row r="64" spans="1:14" x14ac:dyDescent="0.25">
      <c r="A64" s="50" t="s">
        <v>63</v>
      </c>
      <c r="B64" s="187" t="e">
        <f>+D55</f>
        <v>#DIV/0!</v>
      </c>
      <c r="E64" s="24"/>
    </row>
    <row r="65" spans="1:5" x14ac:dyDescent="0.25">
      <c r="A65" s="1" t="s">
        <v>64</v>
      </c>
      <c r="B65" s="187" t="e">
        <f>SUM(B63:B64)</f>
        <v>#DIV/0!</v>
      </c>
      <c r="C65" s="24"/>
      <c r="E65" s="24"/>
    </row>
    <row r="66" spans="1:5" x14ac:dyDescent="0.25">
      <c r="A66" s="21"/>
      <c r="B66" s="21"/>
      <c r="E66" s="24"/>
    </row>
    <row r="67" spans="1:5" ht="30" x14ac:dyDescent="0.25">
      <c r="A67" s="167" t="s">
        <v>65</v>
      </c>
      <c r="B67" s="167" t="s">
        <v>39</v>
      </c>
      <c r="C67" s="46" t="s">
        <v>66</v>
      </c>
    </row>
    <row r="68" spans="1:5" x14ac:dyDescent="0.25">
      <c r="A68" s="1" t="s">
        <v>67</v>
      </c>
      <c r="B68" s="187">
        <f>B19</f>
        <v>0</v>
      </c>
      <c r="C68" s="206">
        <f>ROUNDDOWN(B68/12,0)</f>
        <v>0</v>
      </c>
    </row>
    <row r="69" spans="1:5" x14ac:dyDescent="0.25">
      <c r="A69" s="188" t="s">
        <v>68</v>
      </c>
      <c r="B69" s="187" t="e">
        <f>B65</f>
        <v>#DIV/0!</v>
      </c>
      <c r="C69" s="206" t="e">
        <f t="shared" ref="C69:C70" si="2">ROUNDDOWN(B69/12,0)</f>
        <v>#DIV/0!</v>
      </c>
    </row>
    <row r="70" spans="1:5" x14ac:dyDescent="0.25">
      <c r="A70" s="1" t="s">
        <v>27</v>
      </c>
      <c r="B70" s="187" t="e">
        <f>SUM(B68:B69)</f>
        <v>#DIV/0!</v>
      </c>
      <c r="C70" s="207" t="e">
        <f t="shared" si="2"/>
        <v>#DIV/0!</v>
      </c>
      <c r="D70" s="24"/>
    </row>
    <row r="73" spans="1:5" x14ac:dyDescent="0.25">
      <c r="A73" s="36" t="s">
        <v>69</v>
      </c>
      <c r="B73" s="30"/>
    </row>
    <row r="75" spans="1:5" x14ac:dyDescent="0.25">
      <c r="A75" s="46" t="s">
        <v>65</v>
      </c>
      <c r="B75" s="46" t="s">
        <v>19</v>
      </c>
    </row>
    <row r="76" spans="1:5" ht="30" customHeight="1" x14ac:dyDescent="0.25">
      <c r="A76" s="208" t="s">
        <v>70</v>
      </c>
      <c r="B76" s="209">
        <v>0</v>
      </c>
    </row>
    <row r="77" spans="1:5" x14ac:dyDescent="0.25">
      <c r="A77" s="113" t="s">
        <v>71</v>
      </c>
      <c r="B77" s="210">
        <f>B18</f>
        <v>0</v>
      </c>
      <c r="C77" s="24"/>
    </row>
    <row r="78" spans="1:5" ht="15" customHeight="1" x14ac:dyDescent="0.25">
      <c r="A78" s="211" t="s">
        <v>72</v>
      </c>
      <c r="B78" s="207" t="e">
        <f>ROUND(B76/B77,0)</f>
        <v>#DIV/0!</v>
      </c>
      <c r="C78" s="24"/>
    </row>
    <row r="81" spans="1:8" ht="15" customHeight="1" x14ac:dyDescent="0.25">
      <c r="A81" s="273" t="s">
        <v>73</v>
      </c>
      <c r="B81" s="273"/>
      <c r="C81" s="273"/>
    </row>
    <row r="83" spans="1:8" ht="28.9" customHeight="1" x14ac:dyDescent="0.25">
      <c r="A83" s="280" t="s">
        <v>74</v>
      </c>
      <c r="B83" s="280"/>
      <c r="C83" s="280"/>
      <c r="D83" s="280"/>
      <c r="E83" s="280"/>
      <c r="F83" s="280"/>
      <c r="G83" s="280"/>
      <c r="H83" s="280"/>
    </row>
    <row r="84" spans="1:8" ht="30" customHeight="1" x14ac:dyDescent="0.25">
      <c r="A84" s="281" t="s">
        <v>75</v>
      </c>
      <c r="B84" s="281"/>
      <c r="C84" s="281"/>
      <c r="D84" s="281"/>
      <c r="E84" s="281"/>
      <c r="F84" s="281"/>
      <c r="G84" s="281"/>
      <c r="H84" s="281"/>
    </row>
    <row r="85" spans="1:8" x14ac:dyDescent="0.2">
      <c r="A85" s="114"/>
      <c r="B85" s="114"/>
      <c r="C85" s="114"/>
      <c r="D85" s="114"/>
      <c r="E85" s="114"/>
      <c r="F85" s="114"/>
      <c r="G85" s="114"/>
      <c r="H85" s="114"/>
    </row>
    <row r="86" spans="1:8" x14ac:dyDescent="0.25">
      <c r="A86" s="211" t="s">
        <v>76</v>
      </c>
      <c r="B86" s="212">
        <f>B18*D118</f>
        <v>0</v>
      </c>
    </row>
    <row r="87" spans="1:8" ht="15" customHeight="1" x14ac:dyDescent="0.25">
      <c r="A87" s="213" t="s">
        <v>77</v>
      </c>
      <c r="B87" s="116">
        <f>ROUND(B86/4,0)</f>
        <v>0</v>
      </c>
    </row>
    <row r="88" spans="1:8" x14ac:dyDescent="0.2">
      <c r="A88" s="211" t="s">
        <v>78</v>
      </c>
      <c r="B88" s="214">
        <v>0</v>
      </c>
      <c r="C88" s="117"/>
    </row>
    <row r="89" spans="1:8" x14ac:dyDescent="0.25">
      <c r="A89" s="213"/>
      <c r="B89" s="132" t="s">
        <v>79</v>
      </c>
      <c r="C89" s="132" t="s">
        <v>80</v>
      </c>
      <c r="D89" s="132" t="s">
        <v>81</v>
      </c>
      <c r="E89" s="132" t="s">
        <v>82</v>
      </c>
    </row>
    <row r="90" spans="1:8" x14ac:dyDescent="0.25">
      <c r="A90" s="211" t="s">
        <v>83</v>
      </c>
      <c r="B90" s="215">
        <f>ROUND($B$87/4,0)</f>
        <v>0</v>
      </c>
      <c r="C90" s="215">
        <f t="shared" ref="C90:E90" si="3">ROUND($B$87/4,0)</f>
        <v>0</v>
      </c>
      <c r="D90" s="215">
        <f t="shared" si="3"/>
        <v>0</v>
      </c>
      <c r="E90" s="215">
        <f t="shared" si="3"/>
        <v>0</v>
      </c>
    </row>
    <row r="91" spans="1:8" x14ac:dyDescent="0.25">
      <c r="A91" s="213" t="s">
        <v>84</v>
      </c>
      <c r="B91" s="131">
        <f>B87</f>
        <v>0</v>
      </c>
      <c r="C91" s="131">
        <f>B87-B90</f>
        <v>0</v>
      </c>
      <c r="D91" s="131">
        <f>C91-C90</f>
        <v>0</v>
      </c>
      <c r="E91" s="131">
        <f>D91-D90</f>
        <v>0</v>
      </c>
    </row>
    <row r="92" spans="1:8" ht="30" customHeight="1" x14ac:dyDescent="0.25">
      <c r="A92" s="211" t="s">
        <v>85</v>
      </c>
      <c r="B92" s="216">
        <f>ROUND(B91*$B$88,0)</f>
        <v>0</v>
      </c>
      <c r="C92" s="216">
        <f t="shared" ref="C92:E92" si="4">ROUND(C91*$B$88,0)</f>
        <v>0</v>
      </c>
      <c r="D92" s="216">
        <f t="shared" si="4"/>
        <v>0</v>
      </c>
      <c r="E92" s="216">
        <f t="shared" si="4"/>
        <v>0</v>
      </c>
    </row>
    <row r="95" spans="1:8" x14ac:dyDescent="0.25">
      <c r="A95" s="36" t="s">
        <v>86</v>
      </c>
    </row>
    <row r="97" spans="1:10" ht="30" customHeight="1" x14ac:dyDescent="0.25">
      <c r="A97" s="211" t="s">
        <v>87</v>
      </c>
      <c r="B97" s="217">
        <f>340142*B16</f>
        <v>0</v>
      </c>
    </row>
    <row r="98" spans="1:10" x14ac:dyDescent="0.25">
      <c r="A98" s="213" t="s">
        <v>88</v>
      </c>
      <c r="B98" s="118">
        <v>10</v>
      </c>
    </row>
    <row r="99" spans="1:10" ht="15" customHeight="1" x14ac:dyDescent="0.25">
      <c r="A99" s="211" t="s">
        <v>89</v>
      </c>
      <c r="B99" s="218">
        <f>+N128</f>
        <v>4.2999999999999997E-2</v>
      </c>
    </row>
    <row r="100" spans="1:10" x14ac:dyDescent="0.25">
      <c r="A100" s="213" t="s">
        <v>90</v>
      </c>
      <c r="B100" s="219">
        <f>ROUND(B97*POWER(1+B99,B98),0)</f>
        <v>0</v>
      </c>
    </row>
    <row r="102" spans="1:10" ht="34.5" customHeight="1" x14ac:dyDescent="0.25"/>
    <row r="103" spans="1:10" ht="24" customHeight="1" x14ac:dyDescent="0.25">
      <c r="A103" s="270" t="s">
        <v>91</v>
      </c>
      <c r="B103" s="270"/>
      <c r="C103" s="270"/>
      <c r="D103" s="270"/>
      <c r="E103" s="21"/>
      <c r="F103" s="21"/>
      <c r="G103" s="21"/>
      <c r="H103" s="21"/>
      <c r="I103" s="21"/>
      <c r="J103" s="21"/>
    </row>
    <row r="105" spans="1:10" ht="48.75" customHeight="1" x14ac:dyDescent="0.25">
      <c r="A105" s="167" t="s">
        <v>92</v>
      </c>
      <c r="B105" s="167" t="s">
        <v>93</v>
      </c>
    </row>
    <row r="106" spans="1:10" x14ac:dyDescent="0.25">
      <c r="A106" s="180" t="s">
        <v>94</v>
      </c>
      <c r="B106" s="183">
        <v>0</v>
      </c>
    </row>
    <row r="107" spans="1:10" ht="30" x14ac:dyDescent="0.25">
      <c r="A107" s="50" t="s">
        <v>95</v>
      </c>
      <c r="B107" s="237"/>
    </row>
    <row r="108" spans="1:10" x14ac:dyDescent="0.25">
      <c r="A108" s="180" t="s">
        <v>96</v>
      </c>
      <c r="B108" s="238">
        <f>SUM(B106:B107)</f>
        <v>0</v>
      </c>
    </row>
    <row r="109" spans="1:10" x14ac:dyDescent="0.25">
      <c r="A109" s="50" t="s">
        <v>97</v>
      </c>
      <c r="B109" s="234">
        <f>71</f>
        <v>71</v>
      </c>
      <c r="C109" s="24"/>
    </row>
    <row r="110" spans="1:10" ht="14.45" customHeight="1" x14ac:dyDescent="0.25">
      <c r="A110" s="180" t="s">
        <v>98</v>
      </c>
      <c r="B110" s="183">
        <f>+B109*B108</f>
        <v>0</v>
      </c>
    </row>
    <row r="113" spans="1:17" ht="15" customHeight="1" x14ac:dyDescent="0.25">
      <c r="A113" s="270" t="s">
        <v>99</v>
      </c>
      <c r="B113" s="270"/>
      <c r="C113" s="270"/>
      <c r="D113" s="270"/>
      <c r="E113" s="21"/>
      <c r="F113" s="21"/>
      <c r="G113" s="21"/>
      <c r="H113" s="21"/>
      <c r="I113" s="21"/>
      <c r="J113" s="21"/>
    </row>
    <row r="115" spans="1:17" ht="31.15" customHeight="1" x14ac:dyDescent="0.25">
      <c r="A115" s="284" t="s">
        <v>100</v>
      </c>
      <c r="B115" s="262" t="s">
        <v>101</v>
      </c>
      <c r="C115" s="262" t="s">
        <v>102</v>
      </c>
      <c r="D115" s="262"/>
    </row>
    <row r="116" spans="1:17" x14ac:dyDescent="0.25">
      <c r="A116" s="285"/>
      <c r="B116" s="262"/>
      <c r="C116" s="167" t="s">
        <v>103</v>
      </c>
      <c r="D116" s="167" t="s">
        <v>104</v>
      </c>
      <c r="E116" s="164"/>
    </row>
    <row r="117" spans="1:17" x14ac:dyDescent="0.25">
      <c r="A117" s="220" t="s">
        <v>105</v>
      </c>
      <c r="B117" s="221" t="e">
        <f>+C117/C119</f>
        <v>#DIV/0!</v>
      </c>
      <c r="C117" s="239"/>
      <c r="D117" s="222"/>
      <c r="E117" s="164"/>
      <c r="F117" s="164"/>
    </row>
    <row r="118" spans="1:17" ht="16.899999999999999" customHeight="1" x14ac:dyDescent="0.25">
      <c r="A118" s="223" t="s">
        <v>106</v>
      </c>
      <c r="B118" s="224" t="e">
        <f>+C118/C119</f>
        <v>#DIV/0!</v>
      </c>
      <c r="C118" s="239"/>
      <c r="D118" s="222"/>
      <c r="E118" s="235"/>
      <c r="F118" s="236"/>
      <c r="G118" s="236"/>
      <c r="H118" s="236"/>
    </row>
    <row r="119" spans="1:17" x14ac:dyDescent="0.25">
      <c r="A119" s="220" t="s">
        <v>107</v>
      </c>
      <c r="B119" s="225" t="e">
        <f>C119/C119</f>
        <v>#DIV/0!</v>
      </c>
      <c r="C119" s="239"/>
      <c r="D119" s="222"/>
    </row>
    <row r="122" spans="1:17" x14ac:dyDescent="0.25">
      <c r="A122" s="36" t="s">
        <v>108</v>
      </c>
      <c r="B122" s="31"/>
      <c r="C122" s="32"/>
      <c r="D122" s="32"/>
    </row>
    <row r="123" spans="1:17" ht="15" customHeight="1" thickBot="1" x14ac:dyDescent="0.3">
      <c r="A123" s="33"/>
      <c r="B123" s="33"/>
      <c r="C123" s="33"/>
      <c r="D123" s="33"/>
      <c r="E123" s="33"/>
      <c r="F123" s="33"/>
      <c r="G123" s="33"/>
      <c r="H123" s="33"/>
      <c r="I123" s="33"/>
      <c r="J123" s="33"/>
      <c r="K123" s="33"/>
      <c r="L123" s="21"/>
      <c r="N123" s="258" t="s">
        <v>109</v>
      </c>
      <c r="O123" s="258"/>
      <c r="P123" s="258"/>
      <c r="Q123" s="226" t="s">
        <v>110</v>
      </c>
    </row>
    <row r="124" spans="1:17" ht="28.15" customHeight="1" thickBot="1" x14ac:dyDescent="0.3">
      <c r="A124" s="282" t="s">
        <v>111</v>
      </c>
      <c r="B124" s="282"/>
      <c r="C124" s="282"/>
      <c r="D124" s="282"/>
      <c r="E124" s="282"/>
      <c r="F124" s="282"/>
      <c r="G124" s="282"/>
      <c r="H124" s="283"/>
      <c r="I124" s="76">
        <v>2022</v>
      </c>
      <c r="J124" s="77" t="s">
        <v>112</v>
      </c>
      <c r="K124" s="34"/>
      <c r="L124" s="21"/>
      <c r="N124" s="41">
        <v>44562</v>
      </c>
    </row>
    <row r="125" spans="1:17" ht="19.5" customHeight="1" x14ac:dyDescent="0.25">
      <c r="A125" s="227" t="s">
        <v>113</v>
      </c>
      <c r="B125" s="227" t="s">
        <v>114</v>
      </c>
      <c r="C125" s="227" t="s">
        <v>115</v>
      </c>
      <c r="D125" s="227" t="s">
        <v>116</v>
      </c>
      <c r="E125" s="227" t="s">
        <v>117</v>
      </c>
      <c r="F125" s="227" t="s">
        <v>118</v>
      </c>
      <c r="G125" s="227" t="s">
        <v>119</v>
      </c>
      <c r="H125" s="227" t="s">
        <v>120</v>
      </c>
      <c r="I125" s="227" t="s">
        <v>121</v>
      </c>
      <c r="J125" s="227" t="s">
        <v>122</v>
      </c>
      <c r="K125" s="227" t="s">
        <v>123</v>
      </c>
      <c r="L125" s="227" t="s">
        <v>124</v>
      </c>
      <c r="N125" s="286" t="s">
        <v>125</v>
      </c>
    </row>
    <row r="126" spans="1:17" ht="18" customHeight="1" x14ac:dyDescent="0.25">
      <c r="A126" s="105" t="s">
        <v>126</v>
      </c>
      <c r="B126" s="106"/>
      <c r="C126" s="107">
        <f>D117</f>
        <v>0</v>
      </c>
      <c r="D126" s="108">
        <f>ROUND(C126*(1+$N$128),0)</f>
        <v>0</v>
      </c>
      <c r="E126" s="108">
        <f>ROUND(D126*(1+$N$128),0)</f>
        <v>0</v>
      </c>
      <c r="F126" s="108">
        <f t="shared" ref="F126:L126" si="5">ROUND(E126*(1+$N$128),0)</f>
        <v>0</v>
      </c>
      <c r="G126" s="108">
        <f t="shared" si="5"/>
        <v>0</v>
      </c>
      <c r="H126" s="108">
        <f t="shared" si="5"/>
        <v>0</v>
      </c>
      <c r="I126" s="108">
        <f t="shared" si="5"/>
        <v>0</v>
      </c>
      <c r="J126" s="108">
        <f t="shared" si="5"/>
        <v>0</v>
      </c>
      <c r="K126" s="108">
        <f t="shared" si="5"/>
        <v>0</v>
      </c>
      <c r="L126" s="108">
        <f t="shared" si="5"/>
        <v>0</v>
      </c>
      <c r="N126" s="287"/>
    </row>
    <row r="127" spans="1:17" ht="18" customHeight="1" x14ac:dyDescent="0.25">
      <c r="A127" s="105" t="s">
        <v>127</v>
      </c>
      <c r="B127" s="106"/>
      <c r="C127" s="107"/>
      <c r="D127" s="107"/>
      <c r="E127" s="107"/>
      <c r="F127" s="107"/>
      <c r="G127" s="107"/>
      <c r="H127" s="107"/>
      <c r="I127" s="107"/>
      <c r="J127" s="107"/>
      <c r="K127" s="107"/>
      <c r="L127" s="107"/>
      <c r="N127" s="231"/>
    </row>
    <row r="128" spans="1:17" ht="18" customHeight="1" thickBot="1" x14ac:dyDescent="0.3">
      <c r="A128" s="133" t="s">
        <v>128</v>
      </c>
      <c r="B128" s="134"/>
      <c r="C128" s="134">
        <f t="shared" ref="C128:L128" si="6">C126*$B$16+C127*$B$17</f>
        <v>0</v>
      </c>
      <c r="D128" s="134">
        <f t="shared" si="6"/>
        <v>0</v>
      </c>
      <c r="E128" s="134">
        <f t="shared" si="6"/>
        <v>0</v>
      </c>
      <c r="F128" s="134">
        <f t="shared" si="6"/>
        <v>0</v>
      </c>
      <c r="G128" s="134">
        <f t="shared" si="6"/>
        <v>0</v>
      </c>
      <c r="H128" s="134">
        <f t="shared" si="6"/>
        <v>0</v>
      </c>
      <c r="I128" s="134">
        <f t="shared" si="6"/>
        <v>0</v>
      </c>
      <c r="J128" s="134">
        <f t="shared" si="6"/>
        <v>0</v>
      </c>
      <c r="K128" s="134">
        <f t="shared" si="6"/>
        <v>0</v>
      </c>
      <c r="L128" s="134">
        <f t="shared" si="6"/>
        <v>0</v>
      </c>
      <c r="N128" s="35">
        <v>4.2999999999999997E-2</v>
      </c>
    </row>
    <row r="129" spans="1:16" ht="18" customHeight="1" x14ac:dyDescent="0.25">
      <c r="A129" s="105" t="s">
        <v>129</v>
      </c>
      <c r="B129" s="109"/>
      <c r="C129" s="109">
        <f>D118*3/4</f>
        <v>0</v>
      </c>
      <c r="D129" s="109">
        <f>ROUND(D118*(1+$N$128),0)</f>
        <v>0</v>
      </c>
      <c r="E129" s="109">
        <f t="shared" ref="E129:L129" si="7">ROUND(D129*(1+$N$128),0)</f>
        <v>0</v>
      </c>
      <c r="F129" s="109">
        <f t="shared" si="7"/>
        <v>0</v>
      </c>
      <c r="G129" s="109">
        <f t="shared" si="7"/>
        <v>0</v>
      </c>
      <c r="H129" s="109">
        <f t="shared" si="7"/>
        <v>0</v>
      </c>
      <c r="I129" s="109">
        <f t="shared" si="7"/>
        <v>0</v>
      </c>
      <c r="J129" s="109">
        <f t="shared" si="7"/>
        <v>0</v>
      </c>
      <c r="K129" s="109">
        <f t="shared" si="7"/>
        <v>0</v>
      </c>
      <c r="L129" s="109">
        <f t="shared" si="7"/>
        <v>0</v>
      </c>
      <c r="N129" s="104"/>
    </row>
    <row r="130" spans="1:16" ht="18" customHeight="1" x14ac:dyDescent="0.25">
      <c r="A130" s="125" t="s">
        <v>130</v>
      </c>
      <c r="B130" s="126"/>
      <c r="C130" s="126">
        <f>C129*$B$16</f>
        <v>0</v>
      </c>
      <c r="D130" s="126">
        <f>D129*$B$16</f>
        <v>0</v>
      </c>
      <c r="E130" s="126">
        <f t="shared" ref="E130:L130" si="8">E129*$B$16</f>
        <v>0</v>
      </c>
      <c r="F130" s="126">
        <f t="shared" si="8"/>
        <v>0</v>
      </c>
      <c r="G130" s="126">
        <f t="shared" si="8"/>
        <v>0</v>
      </c>
      <c r="H130" s="126">
        <f t="shared" si="8"/>
        <v>0</v>
      </c>
      <c r="I130" s="126">
        <f t="shared" si="8"/>
        <v>0</v>
      </c>
      <c r="J130" s="126">
        <f t="shared" si="8"/>
        <v>0</v>
      </c>
      <c r="K130" s="126">
        <f t="shared" si="8"/>
        <v>0</v>
      </c>
      <c r="L130" s="126">
        <f t="shared" si="8"/>
        <v>0</v>
      </c>
      <c r="N130" s="255" t="s">
        <v>131</v>
      </c>
      <c r="O130" s="3"/>
    </row>
    <row r="131" spans="1:16" ht="30" customHeight="1" x14ac:dyDescent="0.25">
      <c r="A131" s="105" t="s">
        <v>132</v>
      </c>
      <c r="B131" s="105"/>
      <c r="C131" s="130">
        <f>B87</f>
        <v>0</v>
      </c>
      <c r="D131" s="105"/>
      <c r="E131" s="105"/>
      <c r="F131" s="105"/>
      <c r="G131" s="105"/>
      <c r="H131" s="105"/>
      <c r="I131" s="105"/>
      <c r="J131" s="105"/>
      <c r="K131" s="105"/>
      <c r="L131" s="105"/>
      <c r="N131" s="255"/>
      <c r="O131" s="3"/>
    </row>
    <row r="132" spans="1:16" ht="18" customHeight="1" x14ac:dyDescent="0.25">
      <c r="A132" s="133" t="s">
        <v>133</v>
      </c>
      <c r="B132" s="133"/>
      <c r="C132" s="142"/>
      <c r="D132" s="133"/>
      <c r="E132" s="133"/>
      <c r="F132" s="133"/>
      <c r="G132" s="133"/>
      <c r="H132" s="133"/>
      <c r="I132" s="133"/>
      <c r="J132" s="133"/>
      <c r="K132" s="133"/>
      <c r="L132" s="142">
        <f>ROUND(C131*POWER((1+N128),10),0)</f>
        <v>0</v>
      </c>
      <c r="N132" s="255"/>
      <c r="O132" s="3"/>
    </row>
    <row r="133" spans="1:16" s="37" customFormat="1" ht="18" customHeight="1" x14ac:dyDescent="0.25">
      <c r="A133" s="228" t="s">
        <v>134</v>
      </c>
      <c r="B133" s="229"/>
      <c r="C133" s="229">
        <f>C128+C130+C131+C132</f>
        <v>0</v>
      </c>
      <c r="D133" s="229">
        <f>D128+D130+D131+D132</f>
        <v>0</v>
      </c>
      <c r="E133" s="229">
        <f t="shared" ref="E133:L133" si="9">E128+E130+E131+E132</f>
        <v>0</v>
      </c>
      <c r="F133" s="229">
        <f t="shared" si="9"/>
        <v>0</v>
      </c>
      <c r="G133" s="229">
        <f t="shared" si="9"/>
        <v>0</v>
      </c>
      <c r="H133" s="229">
        <f t="shared" si="9"/>
        <v>0</v>
      </c>
      <c r="I133" s="229">
        <f t="shared" si="9"/>
        <v>0</v>
      </c>
      <c r="J133" s="229">
        <f t="shared" si="9"/>
        <v>0</v>
      </c>
      <c r="K133" s="229">
        <f t="shared" si="9"/>
        <v>0</v>
      </c>
      <c r="L133" s="229">
        <f t="shared" si="9"/>
        <v>0</v>
      </c>
      <c r="M133" s="36"/>
      <c r="N133" s="255"/>
      <c r="O133" s="36"/>
      <c r="P133" s="36"/>
    </row>
    <row r="134" spans="1:16" s="37" customFormat="1" ht="18" customHeight="1" x14ac:dyDescent="0.25">
      <c r="A134" s="105" t="s">
        <v>135</v>
      </c>
      <c r="B134" s="110"/>
      <c r="C134" s="109">
        <f>B19</f>
        <v>0</v>
      </c>
      <c r="D134" s="109">
        <f>ROUND(C134*(1+$N$128),0)</f>
        <v>0</v>
      </c>
      <c r="E134" s="109">
        <f t="shared" ref="E134:L134" si="10">ROUND(D134*(1+$N$128),0)</f>
        <v>0</v>
      </c>
      <c r="F134" s="109">
        <f t="shared" si="10"/>
        <v>0</v>
      </c>
      <c r="G134" s="109">
        <f t="shared" si="10"/>
        <v>0</v>
      </c>
      <c r="H134" s="109">
        <f t="shared" si="10"/>
        <v>0</v>
      </c>
      <c r="I134" s="109">
        <f t="shared" si="10"/>
        <v>0</v>
      </c>
      <c r="J134" s="109">
        <f t="shared" si="10"/>
        <v>0</v>
      </c>
      <c r="K134" s="109">
        <f t="shared" si="10"/>
        <v>0</v>
      </c>
      <c r="L134" s="109">
        <f t="shared" si="10"/>
        <v>0</v>
      </c>
      <c r="M134" s="36"/>
      <c r="N134" s="103"/>
      <c r="O134" s="36"/>
      <c r="P134" s="36"/>
    </row>
    <row r="135" spans="1:16" ht="18" customHeight="1" x14ac:dyDescent="0.25">
      <c r="A135" s="133" t="s">
        <v>136</v>
      </c>
      <c r="B135" s="134"/>
      <c r="C135" s="134">
        <f>C134*$B$18</f>
        <v>0</v>
      </c>
      <c r="D135" s="134">
        <f t="shared" ref="D135:L135" si="11">D134*$B$18</f>
        <v>0</v>
      </c>
      <c r="E135" s="134">
        <f t="shared" si="11"/>
        <v>0</v>
      </c>
      <c r="F135" s="134">
        <f t="shared" si="11"/>
        <v>0</v>
      </c>
      <c r="G135" s="134">
        <f t="shared" si="11"/>
        <v>0</v>
      </c>
      <c r="H135" s="134">
        <f t="shared" si="11"/>
        <v>0</v>
      </c>
      <c r="I135" s="134">
        <f t="shared" si="11"/>
        <v>0</v>
      </c>
      <c r="J135" s="134">
        <f t="shared" si="11"/>
        <v>0</v>
      </c>
      <c r="K135" s="134">
        <f t="shared" si="11"/>
        <v>0</v>
      </c>
      <c r="L135" s="134">
        <f t="shared" si="11"/>
        <v>0</v>
      </c>
    </row>
    <row r="136" spans="1:16" ht="18" customHeight="1" x14ac:dyDescent="0.25">
      <c r="A136" s="105" t="s">
        <v>137</v>
      </c>
      <c r="B136" s="109"/>
      <c r="C136" s="109" t="e">
        <f>B78</f>
        <v>#DIV/0!</v>
      </c>
      <c r="D136" s="109" t="e">
        <f>ROUND(C136*(1+$N$128),0)</f>
        <v>#DIV/0!</v>
      </c>
      <c r="E136" s="109" t="e">
        <f t="shared" ref="E136:L136" si="12">ROUND(D136*(1+$N$128),0)</f>
        <v>#DIV/0!</v>
      </c>
      <c r="F136" s="109" t="e">
        <f t="shared" si="12"/>
        <v>#DIV/0!</v>
      </c>
      <c r="G136" s="109" t="e">
        <f t="shared" si="12"/>
        <v>#DIV/0!</v>
      </c>
      <c r="H136" s="109" t="e">
        <f t="shared" si="12"/>
        <v>#DIV/0!</v>
      </c>
      <c r="I136" s="109" t="e">
        <f t="shared" si="12"/>
        <v>#DIV/0!</v>
      </c>
      <c r="J136" s="109" t="e">
        <f t="shared" si="12"/>
        <v>#DIV/0!</v>
      </c>
      <c r="K136" s="109" t="e">
        <f t="shared" si="12"/>
        <v>#DIV/0!</v>
      </c>
      <c r="L136" s="109" t="e">
        <f t="shared" si="12"/>
        <v>#DIV/0!</v>
      </c>
    </row>
    <row r="137" spans="1:16" ht="18" customHeight="1" x14ac:dyDescent="0.25">
      <c r="A137" s="127" t="s">
        <v>138</v>
      </c>
      <c r="B137" s="126"/>
      <c r="C137" s="126" t="e">
        <f>C136*$B$18</f>
        <v>#DIV/0!</v>
      </c>
      <c r="D137" s="126" t="e">
        <f t="shared" ref="D137:L137" si="13">D136*$B$18</f>
        <v>#DIV/0!</v>
      </c>
      <c r="E137" s="126" t="e">
        <f t="shared" si="13"/>
        <v>#DIV/0!</v>
      </c>
      <c r="F137" s="126" t="e">
        <f t="shared" si="13"/>
        <v>#DIV/0!</v>
      </c>
      <c r="G137" s="126" t="e">
        <f t="shared" si="13"/>
        <v>#DIV/0!</v>
      </c>
      <c r="H137" s="126" t="e">
        <f t="shared" si="13"/>
        <v>#DIV/0!</v>
      </c>
      <c r="I137" s="126" t="e">
        <f t="shared" si="13"/>
        <v>#DIV/0!</v>
      </c>
      <c r="J137" s="126" t="e">
        <f t="shared" si="13"/>
        <v>#DIV/0!</v>
      </c>
      <c r="K137" s="126" t="e">
        <f t="shared" si="13"/>
        <v>#DIV/0!</v>
      </c>
      <c r="L137" s="126" t="e">
        <f t="shared" si="13"/>
        <v>#DIV/0!</v>
      </c>
    </row>
    <row r="138" spans="1:16" ht="18" customHeight="1" x14ac:dyDescent="0.25">
      <c r="A138" s="111" t="s">
        <v>139</v>
      </c>
      <c r="B138" s="109"/>
      <c r="C138" s="109" t="e">
        <f>B65</f>
        <v>#DIV/0!</v>
      </c>
      <c r="D138" s="109" t="e">
        <f>ROUND(C138*(1+$N$128),0)</f>
        <v>#DIV/0!</v>
      </c>
      <c r="E138" s="109" t="e">
        <f t="shared" ref="E138:L138" si="14">ROUND(D138*(1+$N$128),0)</f>
        <v>#DIV/0!</v>
      </c>
      <c r="F138" s="109" t="e">
        <f t="shared" si="14"/>
        <v>#DIV/0!</v>
      </c>
      <c r="G138" s="109" t="e">
        <f t="shared" si="14"/>
        <v>#DIV/0!</v>
      </c>
      <c r="H138" s="109" t="e">
        <f t="shared" si="14"/>
        <v>#DIV/0!</v>
      </c>
      <c r="I138" s="109" t="e">
        <f t="shared" si="14"/>
        <v>#DIV/0!</v>
      </c>
      <c r="J138" s="109" t="e">
        <f t="shared" si="14"/>
        <v>#DIV/0!</v>
      </c>
      <c r="K138" s="109" t="e">
        <f t="shared" si="14"/>
        <v>#DIV/0!</v>
      </c>
      <c r="L138" s="109" t="e">
        <f t="shared" si="14"/>
        <v>#DIV/0!</v>
      </c>
    </row>
    <row r="139" spans="1:16" ht="18" customHeight="1" x14ac:dyDescent="0.25">
      <c r="A139" s="135" t="s">
        <v>140</v>
      </c>
      <c r="B139" s="134"/>
      <c r="C139" s="134" t="e">
        <f>C138*$B$18</f>
        <v>#DIV/0!</v>
      </c>
      <c r="D139" s="134" t="e">
        <f t="shared" ref="D139:L139" si="15">D138*$B$18</f>
        <v>#DIV/0!</v>
      </c>
      <c r="E139" s="134" t="e">
        <f t="shared" si="15"/>
        <v>#DIV/0!</v>
      </c>
      <c r="F139" s="134" t="e">
        <f t="shared" si="15"/>
        <v>#DIV/0!</v>
      </c>
      <c r="G139" s="134" t="e">
        <f t="shared" si="15"/>
        <v>#DIV/0!</v>
      </c>
      <c r="H139" s="134" t="e">
        <f t="shared" si="15"/>
        <v>#DIV/0!</v>
      </c>
      <c r="I139" s="134" t="e">
        <f t="shared" si="15"/>
        <v>#DIV/0!</v>
      </c>
      <c r="J139" s="134" t="e">
        <f t="shared" si="15"/>
        <v>#DIV/0!</v>
      </c>
      <c r="K139" s="134" t="e">
        <f t="shared" si="15"/>
        <v>#DIV/0!</v>
      </c>
      <c r="L139" s="134" t="e">
        <f t="shared" si="15"/>
        <v>#DIV/0!</v>
      </c>
    </row>
    <row r="140" spans="1:16" ht="30" customHeight="1" x14ac:dyDescent="0.25">
      <c r="A140" s="119" t="s">
        <v>141</v>
      </c>
      <c r="B140" s="109"/>
      <c r="C140" s="109">
        <f>$C$131/4</f>
        <v>0</v>
      </c>
      <c r="D140" s="109">
        <f t="shared" ref="D140:E140" si="16">$C$131/4</f>
        <v>0</v>
      </c>
      <c r="E140" s="109">
        <f t="shared" si="16"/>
        <v>0</v>
      </c>
      <c r="F140" s="109">
        <f>$C$131/4</f>
        <v>0</v>
      </c>
      <c r="G140" s="109"/>
      <c r="H140" s="109"/>
      <c r="I140" s="109"/>
      <c r="J140" s="109"/>
      <c r="K140" s="109"/>
      <c r="L140" s="109"/>
    </row>
    <row r="141" spans="1:16" ht="30" customHeight="1" x14ac:dyDescent="0.25">
      <c r="A141" s="128" t="s">
        <v>142</v>
      </c>
      <c r="B141" s="126"/>
      <c r="C141" s="126">
        <f>$B$92</f>
        <v>0</v>
      </c>
      <c r="D141" s="126">
        <f>(C131-C140)*B88</f>
        <v>0</v>
      </c>
      <c r="E141" s="126">
        <f>(C131-D140-C140)*B88</f>
        <v>0</v>
      </c>
      <c r="F141" s="126">
        <f>(C131-E140-D140-C140)*B88</f>
        <v>0</v>
      </c>
      <c r="G141" s="126"/>
      <c r="H141" s="126"/>
      <c r="I141" s="126"/>
      <c r="J141" s="241"/>
      <c r="K141" s="126"/>
      <c r="L141" s="126"/>
    </row>
    <row r="142" spans="1:16" ht="18" customHeight="1" x14ac:dyDescent="0.25">
      <c r="A142" s="119" t="s">
        <v>143</v>
      </c>
      <c r="B142" s="109"/>
      <c r="C142" s="109"/>
      <c r="D142" s="109"/>
      <c r="E142" s="109"/>
      <c r="F142" s="109"/>
      <c r="G142" s="109"/>
      <c r="H142" s="109"/>
      <c r="I142" s="109"/>
      <c r="J142" s="242"/>
      <c r="K142" s="109"/>
      <c r="L142" s="109">
        <f>B100</f>
        <v>0</v>
      </c>
    </row>
    <row r="143" spans="1:16" ht="18" customHeight="1" x14ac:dyDescent="0.25">
      <c r="A143" s="128" t="s">
        <v>144</v>
      </c>
      <c r="B143" s="126"/>
      <c r="C143" s="126"/>
      <c r="D143" s="126"/>
      <c r="E143" s="126"/>
      <c r="F143" s="126"/>
      <c r="G143" s="126"/>
      <c r="H143" s="126"/>
      <c r="I143" s="126"/>
      <c r="J143" s="241"/>
      <c r="K143" s="126"/>
      <c r="L143" s="126"/>
    </row>
    <row r="144" spans="1:16" s="37" customFormat="1" ht="18" customHeight="1" x14ac:dyDescent="0.25">
      <c r="A144" s="230" t="s">
        <v>145</v>
      </c>
      <c r="B144" s="229"/>
      <c r="C144" s="229" t="e">
        <f>C135+C137+C139+C140+C141+C142</f>
        <v>#DIV/0!</v>
      </c>
      <c r="D144" s="229" t="e">
        <f t="shared" ref="D144:L144" si="17">D135+D137+D139+D140+D141+D142</f>
        <v>#DIV/0!</v>
      </c>
      <c r="E144" s="229" t="e">
        <f t="shared" si="17"/>
        <v>#DIV/0!</v>
      </c>
      <c r="F144" s="229" t="e">
        <f t="shared" si="17"/>
        <v>#DIV/0!</v>
      </c>
      <c r="G144" s="229" t="e">
        <f t="shared" si="17"/>
        <v>#DIV/0!</v>
      </c>
      <c r="H144" s="229" t="e">
        <f t="shared" si="17"/>
        <v>#DIV/0!</v>
      </c>
      <c r="I144" s="229" t="e">
        <f t="shared" si="17"/>
        <v>#DIV/0!</v>
      </c>
      <c r="J144" s="229" t="e">
        <f t="shared" si="17"/>
        <v>#DIV/0!</v>
      </c>
      <c r="K144" s="229" t="e">
        <f t="shared" si="17"/>
        <v>#DIV/0!</v>
      </c>
      <c r="L144" s="229" t="e">
        <f t="shared" si="17"/>
        <v>#DIV/0!</v>
      </c>
      <c r="M144" s="36"/>
      <c r="N144" s="36"/>
      <c r="O144" s="36"/>
      <c r="P144" s="36"/>
    </row>
    <row r="145" spans="1:16" s="37" customFormat="1" ht="18" customHeight="1" x14ac:dyDescent="0.25">
      <c r="A145" s="119" t="s">
        <v>146</v>
      </c>
      <c r="B145" s="252">
        <f>-4693387224</f>
        <v>-4693387224</v>
      </c>
      <c r="C145" s="110"/>
      <c r="D145" s="110"/>
      <c r="E145" s="110"/>
      <c r="F145" s="110"/>
      <c r="G145" s="110"/>
      <c r="H145" s="110"/>
      <c r="I145" s="110"/>
      <c r="J145" s="110"/>
      <c r="K145" s="110"/>
      <c r="L145" s="110"/>
      <c r="P145" s="36"/>
    </row>
    <row r="146" spans="1:16" s="37" customFormat="1" ht="18" customHeight="1" x14ac:dyDescent="0.25">
      <c r="A146" s="230" t="s">
        <v>147</v>
      </c>
      <c r="B146" s="243">
        <f>SUM(B128:B145)</f>
        <v>-4693387224</v>
      </c>
      <c r="C146" s="229" t="e">
        <f>C133-C144</f>
        <v>#DIV/0!</v>
      </c>
      <c r="D146" s="229" t="e">
        <f t="shared" ref="D146:K146" si="18">D133-D144</f>
        <v>#DIV/0!</v>
      </c>
      <c r="E146" s="229" t="e">
        <f t="shared" si="18"/>
        <v>#DIV/0!</v>
      </c>
      <c r="F146" s="229" t="e">
        <f t="shared" si="18"/>
        <v>#DIV/0!</v>
      </c>
      <c r="G146" s="229" t="e">
        <f t="shared" si="18"/>
        <v>#DIV/0!</v>
      </c>
      <c r="H146" s="229" t="e">
        <f t="shared" si="18"/>
        <v>#DIV/0!</v>
      </c>
      <c r="I146" s="229" t="e">
        <f t="shared" si="18"/>
        <v>#DIV/0!</v>
      </c>
      <c r="J146" s="229" t="e">
        <f t="shared" si="18"/>
        <v>#DIV/0!</v>
      </c>
      <c r="K146" s="229" t="e">
        <f t="shared" si="18"/>
        <v>#DIV/0!</v>
      </c>
      <c r="L146" s="243" t="e">
        <f>L133-L144</f>
        <v>#DIV/0!</v>
      </c>
      <c r="M146" s="36"/>
      <c r="N146" s="36"/>
      <c r="O146" s="36"/>
      <c r="P146" s="36"/>
    </row>
    <row r="147" spans="1:16" s="37" customFormat="1" ht="18" customHeight="1" x14ac:dyDescent="0.25">
      <c r="A147" s="119" t="s">
        <v>148</v>
      </c>
      <c r="B147" s="253"/>
      <c r="C147" s="244" t="e">
        <f t="shared" ref="C147:L147" si="19">ROUND(IF(C146&gt;0,C146*35%,"0"),0)</f>
        <v>#DIV/0!</v>
      </c>
      <c r="D147" s="244" t="e">
        <f t="shared" si="19"/>
        <v>#DIV/0!</v>
      </c>
      <c r="E147" s="244" t="e">
        <f t="shared" si="19"/>
        <v>#DIV/0!</v>
      </c>
      <c r="F147" s="244" t="e">
        <f t="shared" si="19"/>
        <v>#DIV/0!</v>
      </c>
      <c r="G147" s="244" t="e">
        <f t="shared" si="19"/>
        <v>#DIV/0!</v>
      </c>
      <c r="H147" s="244" t="e">
        <f t="shared" si="19"/>
        <v>#DIV/0!</v>
      </c>
      <c r="I147" s="244" t="e">
        <f t="shared" si="19"/>
        <v>#DIV/0!</v>
      </c>
      <c r="J147" s="244" t="e">
        <f t="shared" si="19"/>
        <v>#DIV/0!</v>
      </c>
      <c r="K147" s="244" t="e">
        <f t="shared" si="19"/>
        <v>#DIV/0!</v>
      </c>
      <c r="L147" s="244" t="e">
        <f t="shared" si="19"/>
        <v>#DIV/0!</v>
      </c>
      <c r="M147" s="36"/>
      <c r="N147" s="36"/>
      <c r="O147" s="36"/>
      <c r="P147" s="36"/>
    </row>
    <row r="148" spans="1:16" s="37" customFormat="1" ht="18" customHeight="1" x14ac:dyDescent="0.25">
      <c r="A148" s="230" t="s">
        <v>149</v>
      </c>
      <c r="B148" s="243">
        <f>B146-B147</f>
        <v>-4693387224</v>
      </c>
      <c r="C148" s="229" t="e">
        <f>C146-C147</f>
        <v>#DIV/0!</v>
      </c>
      <c r="D148" s="229" t="e">
        <f t="shared" ref="D148:L148" si="20">D146-D147</f>
        <v>#DIV/0!</v>
      </c>
      <c r="E148" s="229" t="e">
        <f t="shared" si="20"/>
        <v>#DIV/0!</v>
      </c>
      <c r="F148" s="229" t="e">
        <f t="shared" si="20"/>
        <v>#DIV/0!</v>
      </c>
      <c r="G148" s="229" t="e">
        <f>G146-G147</f>
        <v>#DIV/0!</v>
      </c>
      <c r="H148" s="229" t="e">
        <f t="shared" si="20"/>
        <v>#DIV/0!</v>
      </c>
      <c r="I148" s="229" t="e">
        <f t="shared" si="20"/>
        <v>#DIV/0!</v>
      </c>
      <c r="J148" s="229" t="e">
        <f t="shared" si="20"/>
        <v>#DIV/0!</v>
      </c>
      <c r="K148" s="229" t="e">
        <f t="shared" si="20"/>
        <v>#DIV/0!</v>
      </c>
      <c r="L148" s="243" t="e">
        <f t="shared" si="20"/>
        <v>#DIV/0!</v>
      </c>
      <c r="M148" s="36"/>
      <c r="N148" s="36"/>
      <c r="O148" s="36"/>
      <c r="P148" s="36"/>
    </row>
    <row r="149" spans="1:16" ht="18" customHeight="1" x14ac:dyDescent="0.25">
      <c r="A149" s="120" t="s">
        <v>150</v>
      </c>
      <c r="B149" s="120"/>
      <c r="C149" s="121" t="e">
        <f t="shared" ref="C149:L149" si="21">C148/C133</f>
        <v>#DIV/0!</v>
      </c>
      <c r="D149" s="121" t="e">
        <f t="shared" si="21"/>
        <v>#DIV/0!</v>
      </c>
      <c r="E149" s="121" t="e">
        <f t="shared" si="21"/>
        <v>#DIV/0!</v>
      </c>
      <c r="F149" s="121" t="e">
        <f t="shared" si="21"/>
        <v>#DIV/0!</v>
      </c>
      <c r="G149" s="121" t="e">
        <f t="shared" si="21"/>
        <v>#DIV/0!</v>
      </c>
      <c r="H149" s="121" t="e">
        <f t="shared" si="21"/>
        <v>#DIV/0!</v>
      </c>
      <c r="I149" s="121" t="e">
        <f t="shared" si="21"/>
        <v>#DIV/0!</v>
      </c>
      <c r="J149" s="121" t="e">
        <f t="shared" si="21"/>
        <v>#DIV/0!</v>
      </c>
      <c r="K149" s="121" t="e">
        <f t="shared" si="21"/>
        <v>#DIV/0!</v>
      </c>
      <c r="L149" s="121" t="e">
        <f t="shared" si="21"/>
        <v>#DIV/0!</v>
      </c>
    </row>
    <row r="150" spans="1:16" x14ac:dyDescent="0.25">
      <c r="A150" s="38" t="s">
        <v>151</v>
      </c>
      <c r="B150" s="38" t="s">
        <v>152</v>
      </c>
      <c r="C150" s="245">
        <v>0.11360000000000001</v>
      </c>
      <c r="D150" s="246"/>
      <c r="E150" s="246"/>
      <c r="F150" s="247"/>
      <c r="G150" s="248"/>
      <c r="H150" s="248"/>
      <c r="I150" s="248"/>
      <c r="J150" s="248"/>
      <c r="K150" s="31"/>
    </row>
    <row r="151" spans="1:16" x14ac:dyDescent="0.25">
      <c r="A151" s="38" t="s">
        <v>153</v>
      </c>
      <c r="B151" s="38" t="s">
        <v>154</v>
      </c>
      <c r="C151" s="249" t="e">
        <f>NPV(C150,C148:L148)</f>
        <v>#DIV/0!</v>
      </c>
      <c r="D151" s="246"/>
      <c r="E151" s="246"/>
      <c r="F151" s="247"/>
      <c r="G151" s="248"/>
      <c r="H151" s="248"/>
      <c r="I151" s="39"/>
      <c r="J151" s="248"/>
      <c r="K151" s="40"/>
    </row>
    <row r="152" spans="1:16" x14ac:dyDescent="0.25">
      <c r="A152" s="38" t="s">
        <v>155</v>
      </c>
      <c r="B152" s="38" t="s">
        <v>154</v>
      </c>
      <c r="C152" s="249" t="e">
        <f>NPV(C150,C148:L148)+B148</f>
        <v>#DIV/0!</v>
      </c>
      <c r="D152" s="250"/>
      <c r="E152" s="246"/>
      <c r="F152" s="247"/>
      <c r="G152" s="248"/>
      <c r="H152" s="248"/>
      <c r="I152" s="39"/>
      <c r="J152" s="248"/>
      <c r="K152" s="40"/>
    </row>
    <row r="153" spans="1:16" ht="15" customHeight="1" x14ac:dyDescent="0.25">
      <c r="A153" s="38" t="s">
        <v>156</v>
      </c>
      <c r="B153" s="38" t="s">
        <v>154</v>
      </c>
      <c r="C153" s="276" t="s">
        <v>157</v>
      </c>
      <c r="D153" s="276"/>
      <c r="E153" s="276"/>
      <c r="F153" s="276"/>
      <c r="G153" s="248"/>
      <c r="H153" s="248"/>
      <c r="I153" s="248"/>
      <c r="J153" s="39"/>
      <c r="K153" s="248"/>
    </row>
    <row r="155" spans="1:16" ht="15" customHeight="1" x14ac:dyDescent="0.25">
      <c r="A155" s="36" t="s">
        <v>158</v>
      </c>
      <c r="B155" s="147"/>
      <c r="C155" s="147"/>
      <c r="D155" s="147"/>
      <c r="E155" s="147"/>
      <c r="F155" s="21"/>
      <c r="G155" s="273"/>
      <c r="H155" s="273"/>
      <c r="I155" s="273"/>
      <c r="J155" s="273"/>
      <c r="K155" s="273"/>
      <c r="L155" s="273"/>
    </row>
    <row r="157" spans="1:16" ht="30" x14ac:dyDescent="0.25">
      <c r="A157" s="167" t="s">
        <v>159</v>
      </c>
      <c r="B157" s="167" t="s">
        <v>66</v>
      </c>
      <c r="C157" s="240" t="s">
        <v>39</v>
      </c>
      <c r="G157" s="24"/>
    </row>
    <row r="158" spans="1:16" x14ac:dyDescent="0.25">
      <c r="A158" s="1" t="s">
        <v>62</v>
      </c>
      <c r="B158" s="26" t="e">
        <f>+C158/12</f>
        <v>#DIV/0!</v>
      </c>
      <c r="C158" s="251" t="e">
        <f>+B63</f>
        <v>#DIV/0!</v>
      </c>
    </row>
    <row r="159" spans="1:16" x14ac:dyDescent="0.25">
      <c r="A159" s="1" t="s">
        <v>63</v>
      </c>
      <c r="B159" s="26" t="e">
        <f>+C159/12</f>
        <v>#DIV/0!</v>
      </c>
      <c r="C159" s="251" t="e">
        <f>+B64</f>
        <v>#DIV/0!</v>
      </c>
    </row>
    <row r="160" spans="1:16" x14ac:dyDescent="0.25">
      <c r="A160" s="1" t="s">
        <v>160</v>
      </c>
      <c r="B160" s="26" t="e">
        <f>+C160/12</f>
        <v>#DIV/0!</v>
      </c>
      <c r="C160" s="251" t="e">
        <f>+B78+B19</f>
        <v>#DIV/0!</v>
      </c>
    </row>
    <row r="161" spans="1:4" x14ac:dyDescent="0.25">
      <c r="A161" s="1" t="s">
        <v>90</v>
      </c>
      <c r="B161" s="26" t="e">
        <f>+C161/12</f>
        <v>#DIV/0!</v>
      </c>
      <c r="C161" s="251" t="e">
        <f>+(B100/B18)/10</f>
        <v>#DIV/0!</v>
      </c>
    </row>
    <row r="162" spans="1:4" ht="30" x14ac:dyDescent="0.25">
      <c r="A162" s="1" t="s">
        <v>161</v>
      </c>
      <c r="B162" s="26">
        <f>+C162/12</f>
        <v>0</v>
      </c>
      <c r="C162" s="251">
        <f>(SUM(C141:F141)/140)/10</f>
        <v>0</v>
      </c>
      <c r="D162" s="164"/>
    </row>
    <row r="163" spans="1:4" x14ac:dyDescent="0.25">
      <c r="A163" s="1" t="s">
        <v>162</v>
      </c>
      <c r="B163" s="26" t="e">
        <f>SUM(B158:B162)</f>
        <v>#DIV/0!</v>
      </c>
      <c r="C163" s="26" t="e">
        <f>SUM(C158:C162)</f>
        <v>#DIV/0!</v>
      </c>
      <c r="D163" s="24"/>
    </row>
  </sheetData>
  <sheetProtection selectLockedCells="1"/>
  <mergeCells count="48">
    <mergeCell ref="N130:N133"/>
    <mergeCell ref="A57:N57"/>
    <mergeCell ref="A103:D103"/>
    <mergeCell ref="A124:H124"/>
    <mergeCell ref="A115:A116"/>
    <mergeCell ref="B115:B116"/>
    <mergeCell ref="C115:D115"/>
    <mergeCell ref="N125:N126"/>
    <mergeCell ref="A113:D113"/>
    <mergeCell ref="G155:L155"/>
    <mergeCell ref="C153:F153"/>
    <mergeCell ref="K52:K53"/>
    <mergeCell ref="L52:L53"/>
    <mergeCell ref="A55:C55"/>
    <mergeCell ref="B52:I52"/>
    <mergeCell ref="A81:C81"/>
    <mergeCell ref="A83:H83"/>
    <mergeCell ref="A84:H84"/>
    <mergeCell ref="B29:I29"/>
    <mergeCell ref="J29:J30"/>
    <mergeCell ref="A1:J1"/>
    <mergeCell ref="A12:J12"/>
    <mergeCell ref="A14:B14"/>
    <mergeCell ref="A25:J25"/>
    <mergeCell ref="A8:F8"/>
    <mergeCell ref="A6:E6"/>
    <mergeCell ref="C18:H18"/>
    <mergeCell ref="A3:J3"/>
    <mergeCell ref="A21:J21"/>
    <mergeCell ref="A23:E23"/>
    <mergeCell ref="C15:L15"/>
    <mergeCell ref="A4:N4"/>
    <mergeCell ref="A29:A30"/>
    <mergeCell ref="A38:N38"/>
    <mergeCell ref="K30:N34"/>
    <mergeCell ref="C42:C43"/>
    <mergeCell ref="N123:P123"/>
    <mergeCell ref="A49:C49"/>
    <mergeCell ref="A52:A53"/>
    <mergeCell ref="E44:E48"/>
    <mergeCell ref="I42:I43"/>
    <mergeCell ref="A42:A43"/>
    <mergeCell ref="B42:B43"/>
    <mergeCell ref="F42:F43"/>
    <mergeCell ref="G42:G43"/>
    <mergeCell ref="H42:H43"/>
    <mergeCell ref="D42:D43"/>
    <mergeCell ref="J52:J53"/>
  </mergeCells>
  <hyperlinks>
    <hyperlink ref="Q123" r:id="rId1" location=":~:text=As%C3%AD%2C%20para%20finales%20de%202022,%25%20y%203%2C6%20%25." xr:uid="{00000000-0004-0000-0000-000000000000}"/>
  </hyperlinks>
  <printOptions horizontalCentered="1"/>
  <pageMargins left="0.39370078740157483" right="0.39370078740157483" top="0.74803149606299213" bottom="0.74803149606299213" header="0.31496062992125984" footer="0.31496062992125984"/>
  <pageSetup scale="35" fitToHeight="0" orientation="landscape" horizontalDpi="300" verticalDpi="300" r:id="rId2"/>
  <rowBreaks count="2" manualBreakCount="2">
    <brk id="51" max="20" man="1"/>
    <brk id="121" max="20" man="1"/>
  </rowBreaks>
  <ignoredErrors>
    <ignoredError sqref="B99"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showGridLines="0" topLeftCell="A7" zoomScale="90" zoomScaleNormal="90" zoomScaleSheetLayoutView="120" workbookViewId="0">
      <selection activeCell="B24" sqref="B24"/>
    </sheetView>
  </sheetViews>
  <sheetFormatPr baseColWidth="10" defaultColWidth="11.42578125" defaultRowHeight="14.25" x14ac:dyDescent="0.2"/>
  <cols>
    <col min="1" max="1" width="37.7109375" style="13" customWidth="1"/>
    <col min="2" max="2" width="17.7109375" style="14" customWidth="1"/>
    <col min="3" max="3" width="16.28515625" style="13" customWidth="1"/>
    <col min="4" max="4" width="13.7109375" style="13" customWidth="1"/>
    <col min="5" max="5" width="12.5703125" style="13" customWidth="1"/>
    <col min="6" max="6" width="17.85546875" style="13" customWidth="1"/>
    <col min="7" max="7" width="20.85546875" style="13" customWidth="1"/>
    <col min="8" max="255" width="11.5703125" style="13"/>
    <col min="256" max="256" width="18.85546875" style="13" bestFit="1" customWidth="1"/>
    <col min="257" max="257" width="7.28515625" style="13" bestFit="1" customWidth="1"/>
    <col min="258" max="258" width="14.140625" style="13" bestFit="1" customWidth="1"/>
    <col min="259" max="259" width="17.5703125" style="13" bestFit="1" customWidth="1"/>
    <col min="260" max="260" width="17" style="13" bestFit="1" customWidth="1"/>
    <col min="261" max="261" width="17" style="13" customWidth="1"/>
    <col min="262" max="262" width="14.5703125" style="13" bestFit="1" customWidth="1"/>
    <col min="263" max="511" width="11.5703125" style="13"/>
    <col min="512" max="512" width="18.85546875" style="13" bestFit="1" customWidth="1"/>
    <col min="513" max="513" width="7.28515625" style="13" bestFit="1" customWidth="1"/>
    <col min="514" max="514" width="14.140625" style="13" bestFit="1" customWidth="1"/>
    <col min="515" max="515" width="17.5703125" style="13" bestFit="1" customWidth="1"/>
    <col min="516" max="516" width="17" style="13" bestFit="1" customWidth="1"/>
    <col min="517" max="517" width="17" style="13" customWidth="1"/>
    <col min="518" max="518" width="14.5703125" style="13" bestFit="1" customWidth="1"/>
    <col min="519" max="767" width="11.5703125" style="13"/>
    <col min="768" max="768" width="18.85546875" style="13" bestFit="1" customWidth="1"/>
    <col min="769" max="769" width="7.28515625" style="13" bestFit="1" customWidth="1"/>
    <col min="770" max="770" width="14.140625" style="13" bestFit="1" customWidth="1"/>
    <col min="771" max="771" width="17.5703125" style="13" bestFit="1" customWidth="1"/>
    <col min="772" max="772" width="17" style="13" bestFit="1" customWidth="1"/>
    <col min="773" max="773" width="17" style="13" customWidth="1"/>
    <col min="774" max="774" width="14.5703125" style="13" bestFit="1" customWidth="1"/>
    <col min="775" max="1023" width="11.5703125" style="13"/>
    <col min="1024" max="1024" width="18.85546875" style="13" bestFit="1" customWidth="1"/>
    <col min="1025" max="1025" width="7.28515625" style="13" bestFit="1" customWidth="1"/>
    <col min="1026" max="1026" width="14.140625" style="13" bestFit="1" customWidth="1"/>
    <col min="1027" max="1027" width="17.5703125" style="13" bestFit="1" customWidth="1"/>
    <col min="1028" max="1028" width="17" style="13" bestFit="1" customWidth="1"/>
    <col min="1029" max="1029" width="17" style="13" customWidth="1"/>
    <col min="1030" max="1030" width="14.5703125" style="13" bestFit="1" customWidth="1"/>
    <col min="1031" max="1279" width="11.5703125" style="13"/>
    <col min="1280" max="1280" width="18.85546875" style="13" bestFit="1" customWidth="1"/>
    <col min="1281" max="1281" width="7.28515625" style="13" bestFit="1" customWidth="1"/>
    <col min="1282" max="1282" width="14.140625" style="13" bestFit="1" customWidth="1"/>
    <col min="1283" max="1283" width="17.5703125" style="13" bestFit="1" customWidth="1"/>
    <col min="1284" max="1284" width="17" style="13" bestFit="1" customWidth="1"/>
    <col min="1285" max="1285" width="17" style="13" customWidth="1"/>
    <col min="1286" max="1286" width="14.5703125" style="13" bestFit="1" customWidth="1"/>
    <col min="1287" max="1535" width="11.5703125" style="13"/>
    <col min="1536" max="1536" width="18.85546875" style="13" bestFit="1" customWidth="1"/>
    <col min="1537" max="1537" width="7.28515625" style="13" bestFit="1" customWidth="1"/>
    <col min="1538" max="1538" width="14.140625" style="13" bestFit="1" customWidth="1"/>
    <col min="1539" max="1539" width="17.5703125" style="13" bestFit="1" customWidth="1"/>
    <col min="1540" max="1540" width="17" style="13" bestFit="1" customWidth="1"/>
    <col min="1541" max="1541" width="17" style="13" customWidth="1"/>
    <col min="1542" max="1542" width="14.5703125" style="13" bestFit="1" customWidth="1"/>
    <col min="1543" max="1791" width="11.5703125" style="13"/>
    <col min="1792" max="1792" width="18.85546875" style="13" bestFit="1" customWidth="1"/>
    <col min="1793" max="1793" width="7.28515625" style="13" bestFit="1" customWidth="1"/>
    <col min="1794" max="1794" width="14.140625" style="13" bestFit="1" customWidth="1"/>
    <col min="1795" max="1795" width="17.5703125" style="13" bestFit="1" customWidth="1"/>
    <col min="1796" max="1796" width="17" style="13" bestFit="1" customWidth="1"/>
    <col min="1797" max="1797" width="17" style="13" customWidth="1"/>
    <col min="1798" max="1798" width="14.5703125" style="13" bestFit="1" customWidth="1"/>
    <col min="1799" max="2047" width="11.5703125" style="13"/>
    <col min="2048" max="2048" width="18.85546875" style="13" bestFit="1" customWidth="1"/>
    <col min="2049" max="2049" width="7.28515625" style="13" bestFit="1" customWidth="1"/>
    <col min="2050" max="2050" width="14.140625" style="13" bestFit="1" customWidth="1"/>
    <col min="2051" max="2051" width="17.5703125" style="13" bestFit="1" customWidth="1"/>
    <col min="2052" max="2052" width="17" style="13" bestFit="1" customWidth="1"/>
    <col min="2053" max="2053" width="17" style="13" customWidth="1"/>
    <col min="2054" max="2054" width="14.5703125" style="13" bestFit="1" customWidth="1"/>
    <col min="2055" max="2303" width="11.5703125" style="13"/>
    <col min="2304" max="2304" width="18.85546875" style="13" bestFit="1" customWidth="1"/>
    <col min="2305" max="2305" width="7.28515625" style="13" bestFit="1" customWidth="1"/>
    <col min="2306" max="2306" width="14.140625" style="13" bestFit="1" customWidth="1"/>
    <col min="2307" max="2307" width="17.5703125" style="13" bestFit="1" customWidth="1"/>
    <col min="2308" max="2308" width="17" style="13" bestFit="1" customWidth="1"/>
    <col min="2309" max="2309" width="17" style="13" customWidth="1"/>
    <col min="2310" max="2310" width="14.5703125" style="13" bestFit="1" customWidth="1"/>
    <col min="2311" max="2559" width="11.5703125" style="13"/>
    <col min="2560" max="2560" width="18.85546875" style="13" bestFit="1" customWidth="1"/>
    <col min="2561" max="2561" width="7.28515625" style="13" bestFit="1" customWidth="1"/>
    <col min="2562" max="2562" width="14.140625" style="13" bestFit="1" customWidth="1"/>
    <col min="2563" max="2563" width="17.5703125" style="13" bestFit="1" customWidth="1"/>
    <col min="2564" max="2564" width="17" style="13" bestFit="1" customWidth="1"/>
    <col min="2565" max="2565" width="17" style="13" customWidth="1"/>
    <col min="2566" max="2566" width="14.5703125" style="13" bestFit="1" customWidth="1"/>
    <col min="2567" max="2815" width="11.5703125" style="13"/>
    <col min="2816" max="2816" width="18.85546875" style="13" bestFit="1" customWidth="1"/>
    <col min="2817" max="2817" width="7.28515625" style="13" bestFit="1" customWidth="1"/>
    <col min="2818" max="2818" width="14.140625" style="13" bestFit="1" customWidth="1"/>
    <col min="2819" max="2819" width="17.5703125" style="13" bestFit="1" customWidth="1"/>
    <col min="2820" max="2820" width="17" style="13" bestFit="1" customWidth="1"/>
    <col min="2821" max="2821" width="17" style="13" customWidth="1"/>
    <col min="2822" max="2822" width="14.5703125" style="13" bestFit="1" customWidth="1"/>
    <col min="2823" max="3071" width="11.5703125" style="13"/>
    <col min="3072" max="3072" width="18.85546875" style="13" bestFit="1" customWidth="1"/>
    <col min="3073" max="3073" width="7.28515625" style="13" bestFit="1" customWidth="1"/>
    <col min="3074" max="3074" width="14.140625" style="13" bestFit="1" customWidth="1"/>
    <col min="3075" max="3075" width="17.5703125" style="13" bestFit="1" customWidth="1"/>
    <col min="3076" max="3076" width="17" style="13" bestFit="1" customWidth="1"/>
    <col min="3077" max="3077" width="17" style="13" customWidth="1"/>
    <col min="3078" max="3078" width="14.5703125" style="13" bestFit="1" customWidth="1"/>
    <col min="3079" max="3327" width="11.5703125" style="13"/>
    <col min="3328" max="3328" width="18.85546875" style="13" bestFit="1" customWidth="1"/>
    <col min="3329" max="3329" width="7.28515625" style="13" bestFit="1" customWidth="1"/>
    <col min="3330" max="3330" width="14.140625" style="13" bestFit="1" customWidth="1"/>
    <col min="3331" max="3331" width="17.5703125" style="13" bestFit="1" customWidth="1"/>
    <col min="3332" max="3332" width="17" style="13" bestFit="1" customWidth="1"/>
    <col min="3333" max="3333" width="17" style="13" customWidth="1"/>
    <col min="3334" max="3334" width="14.5703125" style="13" bestFit="1" customWidth="1"/>
    <col min="3335" max="3583" width="11.5703125" style="13"/>
    <col min="3584" max="3584" width="18.85546875" style="13" bestFit="1" customWidth="1"/>
    <col min="3585" max="3585" width="7.28515625" style="13" bestFit="1" customWidth="1"/>
    <col min="3586" max="3586" width="14.140625" style="13" bestFit="1" customWidth="1"/>
    <col min="3587" max="3587" width="17.5703125" style="13" bestFit="1" customWidth="1"/>
    <col min="3588" max="3588" width="17" style="13" bestFit="1" customWidth="1"/>
    <col min="3589" max="3589" width="17" style="13" customWidth="1"/>
    <col min="3590" max="3590" width="14.5703125" style="13" bestFit="1" customWidth="1"/>
    <col min="3591" max="3839" width="11.5703125" style="13"/>
    <col min="3840" max="3840" width="18.85546875" style="13" bestFit="1" customWidth="1"/>
    <col min="3841" max="3841" width="7.28515625" style="13" bestFit="1" customWidth="1"/>
    <col min="3842" max="3842" width="14.140625" style="13" bestFit="1" customWidth="1"/>
    <col min="3843" max="3843" width="17.5703125" style="13" bestFit="1" customWidth="1"/>
    <col min="3844" max="3844" width="17" style="13" bestFit="1" customWidth="1"/>
    <col min="3845" max="3845" width="17" style="13" customWidth="1"/>
    <col min="3846" max="3846" width="14.5703125" style="13" bestFit="1" customWidth="1"/>
    <col min="3847" max="4095" width="11.5703125" style="13"/>
    <col min="4096" max="4096" width="18.85546875" style="13" bestFit="1" customWidth="1"/>
    <col min="4097" max="4097" width="7.28515625" style="13" bestFit="1" customWidth="1"/>
    <col min="4098" max="4098" width="14.140625" style="13" bestFit="1" customWidth="1"/>
    <col min="4099" max="4099" width="17.5703125" style="13" bestFit="1" customWidth="1"/>
    <col min="4100" max="4100" width="17" style="13" bestFit="1" customWidth="1"/>
    <col min="4101" max="4101" width="17" style="13" customWidth="1"/>
    <col min="4102" max="4102" width="14.5703125" style="13" bestFit="1" customWidth="1"/>
    <col min="4103" max="4351" width="11.5703125" style="13"/>
    <col min="4352" max="4352" width="18.85546875" style="13" bestFit="1" customWidth="1"/>
    <col min="4353" max="4353" width="7.28515625" style="13" bestFit="1" customWidth="1"/>
    <col min="4354" max="4354" width="14.140625" style="13" bestFit="1" customWidth="1"/>
    <col min="4355" max="4355" width="17.5703125" style="13" bestFit="1" customWidth="1"/>
    <col min="4356" max="4356" width="17" style="13" bestFit="1" customWidth="1"/>
    <col min="4357" max="4357" width="17" style="13" customWidth="1"/>
    <col min="4358" max="4358" width="14.5703125" style="13" bestFit="1" customWidth="1"/>
    <col min="4359" max="4607" width="11.5703125" style="13"/>
    <col min="4608" max="4608" width="18.85546875" style="13" bestFit="1" customWidth="1"/>
    <col min="4609" max="4609" width="7.28515625" style="13" bestFit="1" customWidth="1"/>
    <col min="4610" max="4610" width="14.140625" style="13" bestFit="1" customWidth="1"/>
    <col min="4611" max="4611" width="17.5703125" style="13" bestFit="1" customWidth="1"/>
    <col min="4612" max="4612" width="17" style="13" bestFit="1" customWidth="1"/>
    <col min="4613" max="4613" width="17" style="13" customWidth="1"/>
    <col min="4614" max="4614" width="14.5703125" style="13" bestFit="1" customWidth="1"/>
    <col min="4615" max="4863" width="11.5703125" style="13"/>
    <col min="4864" max="4864" width="18.85546875" style="13" bestFit="1" customWidth="1"/>
    <col min="4865" max="4865" width="7.28515625" style="13" bestFit="1" customWidth="1"/>
    <col min="4866" max="4866" width="14.140625" style="13" bestFit="1" customWidth="1"/>
    <col min="4867" max="4867" width="17.5703125" style="13" bestFit="1" customWidth="1"/>
    <col min="4868" max="4868" width="17" style="13" bestFit="1" customWidth="1"/>
    <col min="4869" max="4869" width="17" style="13" customWidth="1"/>
    <col min="4870" max="4870" width="14.5703125" style="13" bestFit="1" customWidth="1"/>
    <col min="4871" max="5119" width="11.5703125" style="13"/>
    <col min="5120" max="5120" width="18.85546875" style="13" bestFit="1" customWidth="1"/>
    <col min="5121" max="5121" width="7.28515625" style="13" bestFit="1" customWidth="1"/>
    <col min="5122" max="5122" width="14.140625" style="13" bestFit="1" customWidth="1"/>
    <col min="5123" max="5123" width="17.5703125" style="13" bestFit="1" customWidth="1"/>
    <col min="5124" max="5124" width="17" style="13" bestFit="1" customWidth="1"/>
    <col min="5125" max="5125" width="17" style="13" customWidth="1"/>
    <col min="5126" max="5126" width="14.5703125" style="13" bestFit="1" customWidth="1"/>
    <col min="5127" max="5375" width="11.5703125" style="13"/>
    <col min="5376" max="5376" width="18.85546875" style="13" bestFit="1" customWidth="1"/>
    <col min="5377" max="5377" width="7.28515625" style="13" bestFit="1" customWidth="1"/>
    <col min="5378" max="5378" width="14.140625" style="13" bestFit="1" customWidth="1"/>
    <col min="5379" max="5379" width="17.5703125" style="13" bestFit="1" customWidth="1"/>
    <col min="5380" max="5380" width="17" style="13" bestFit="1" customWidth="1"/>
    <col min="5381" max="5381" width="17" style="13" customWidth="1"/>
    <col min="5382" max="5382" width="14.5703125" style="13" bestFit="1" customWidth="1"/>
    <col min="5383" max="5631" width="11.5703125" style="13"/>
    <col min="5632" max="5632" width="18.85546875" style="13" bestFit="1" customWidth="1"/>
    <col min="5633" max="5633" width="7.28515625" style="13" bestFit="1" customWidth="1"/>
    <col min="5634" max="5634" width="14.140625" style="13" bestFit="1" customWidth="1"/>
    <col min="5635" max="5635" width="17.5703125" style="13" bestFit="1" customWidth="1"/>
    <col min="5636" max="5636" width="17" style="13" bestFit="1" customWidth="1"/>
    <col min="5637" max="5637" width="17" style="13" customWidth="1"/>
    <col min="5638" max="5638" width="14.5703125" style="13" bestFit="1" customWidth="1"/>
    <col min="5639" max="5887" width="11.5703125" style="13"/>
    <col min="5888" max="5888" width="18.85546875" style="13" bestFit="1" customWidth="1"/>
    <col min="5889" max="5889" width="7.28515625" style="13" bestFit="1" customWidth="1"/>
    <col min="5890" max="5890" width="14.140625" style="13" bestFit="1" customWidth="1"/>
    <col min="5891" max="5891" width="17.5703125" style="13" bestFit="1" customWidth="1"/>
    <col min="5892" max="5892" width="17" style="13" bestFit="1" customWidth="1"/>
    <col min="5893" max="5893" width="17" style="13" customWidth="1"/>
    <col min="5894" max="5894" width="14.5703125" style="13" bestFit="1" customWidth="1"/>
    <col min="5895" max="6143" width="11.5703125" style="13"/>
    <col min="6144" max="6144" width="18.85546875" style="13" bestFit="1" customWidth="1"/>
    <col min="6145" max="6145" width="7.28515625" style="13" bestFit="1" customWidth="1"/>
    <col min="6146" max="6146" width="14.140625" style="13" bestFit="1" customWidth="1"/>
    <col min="6147" max="6147" width="17.5703125" style="13" bestFit="1" customWidth="1"/>
    <col min="6148" max="6148" width="17" style="13" bestFit="1" customWidth="1"/>
    <col min="6149" max="6149" width="17" style="13" customWidth="1"/>
    <col min="6150" max="6150" width="14.5703125" style="13" bestFit="1" customWidth="1"/>
    <col min="6151" max="6399" width="11.5703125" style="13"/>
    <col min="6400" max="6400" width="18.85546875" style="13" bestFit="1" customWidth="1"/>
    <col min="6401" max="6401" width="7.28515625" style="13" bestFit="1" customWidth="1"/>
    <col min="6402" max="6402" width="14.140625" style="13" bestFit="1" customWidth="1"/>
    <col min="6403" max="6403" width="17.5703125" style="13" bestFit="1" customWidth="1"/>
    <col min="6404" max="6404" width="17" style="13" bestFit="1" customWidth="1"/>
    <col min="6405" max="6405" width="17" style="13" customWidth="1"/>
    <col min="6406" max="6406" width="14.5703125" style="13" bestFit="1" customWidth="1"/>
    <col min="6407" max="6655" width="11.5703125" style="13"/>
    <col min="6656" max="6656" width="18.85546875" style="13" bestFit="1" customWidth="1"/>
    <col min="6657" max="6657" width="7.28515625" style="13" bestFit="1" customWidth="1"/>
    <col min="6658" max="6658" width="14.140625" style="13" bestFit="1" customWidth="1"/>
    <col min="6659" max="6659" width="17.5703125" style="13" bestFit="1" customWidth="1"/>
    <col min="6660" max="6660" width="17" style="13" bestFit="1" customWidth="1"/>
    <col min="6661" max="6661" width="17" style="13" customWidth="1"/>
    <col min="6662" max="6662" width="14.5703125" style="13" bestFit="1" customWidth="1"/>
    <col min="6663" max="6911" width="11.5703125" style="13"/>
    <col min="6912" max="6912" width="18.85546875" style="13" bestFit="1" customWidth="1"/>
    <col min="6913" max="6913" width="7.28515625" style="13" bestFit="1" customWidth="1"/>
    <col min="6914" max="6914" width="14.140625" style="13" bestFit="1" customWidth="1"/>
    <col min="6915" max="6915" width="17.5703125" style="13" bestFit="1" customWidth="1"/>
    <col min="6916" max="6916" width="17" style="13" bestFit="1" customWidth="1"/>
    <col min="6917" max="6917" width="17" style="13" customWidth="1"/>
    <col min="6918" max="6918" width="14.5703125" style="13" bestFit="1" customWidth="1"/>
    <col min="6919" max="7167" width="11.5703125" style="13"/>
    <col min="7168" max="7168" width="18.85546875" style="13" bestFit="1" customWidth="1"/>
    <col min="7169" max="7169" width="7.28515625" style="13" bestFit="1" customWidth="1"/>
    <col min="7170" max="7170" width="14.140625" style="13" bestFit="1" customWidth="1"/>
    <col min="7171" max="7171" width="17.5703125" style="13" bestFit="1" customWidth="1"/>
    <col min="7172" max="7172" width="17" style="13" bestFit="1" customWidth="1"/>
    <col min="7173" max="7173" width="17" style="13" customWidth="1"/>
    <col min="7174" max="7174" width="14.5703125" style="13" bestFit="1" customWidth="1"/>
    <col min="7175" max="7423" width="11.5703125" style="13"/>
    <col min="7424" max="7424" width="18.85546875" style="13" bestFit="1" customWidth="1"/>
    <col min="7425" max="7425" width="7.28515625" style="13" bestFit="1" customWidth="1"/>
    <col min="7426" max="7426" width="14.140625" style="13" bestFit="1" customWidth="1"/>
    <col min="7427" max="7427" width="17.5703125" style="13" bestFit="1" customWidth="1"/>
    <col min="7428" max="7428" width="17" style="13" bestFit="1" customWidth="1"/>
    <col min="7429" max="7429" width="17" style="13" customWidth="1"/>
    <col min="7430" max="7430" width="14.5703125" style="13" bestFit="1" customWidth="1"/>
    <col min="7431" max="7679" width="11.5703125" style="13"/>
    <col min="7680" max="7680" width="18.85546875" style="13" bestFit="1" customWidth="1"/>
    <col min="7681" max="7681" width="7.28515625" style="13" bestFit="1" customWidth="1"/>
    <col min="7682" max="7682" width="14.140625" style="13" bestFit="1" customWidth="1"/>
    <col min="7683" max="7683" width="17.5703125" style="13" bestFit="1" customWidth="1"/>
    <col min="7684" max="7684" width="17" style="13" bestFit="1" customWidth="1"/>
    <col min="7685" max="7685" width="17" style="13" customWidth="1"/>
    <col min="7686" max="7686" width="14.5703125" style="13" bestFit="1" customWidth="1"/>
    <col min="7687" max="7935" width="11.5703125" style="13"/>
    <col min="7936" max="7936" width="18.85546875" style="13" bestFit="1" customWidth="1"/>
    <col min="7937" max="7937" width="7.28515625" style="13" bestFit="1" customWidth="1"/>
    <col min="7938" max="7938" width="14.140625" style="13" bestFit="1" customWidth="1"/>
    <col min="7939" max="7939" width="17.5703125" style="13" bestFit="1" customWidth="1"/>
    <col min="7940" max="7940" width="17" style="13" bestFit="1" customWidth="1"/>
    <col min="7941" max="7941" width="17" style="13" customWidth="1"/>
    <col min="7942" max="7942" width="14.5703125" style="13" bestFit="1" customWidth="1"/>
    <col min="7943" max="8191" width="11.5703125" style="13"/>
    <col min="8192" max="8192" width="18.85546875" style="13" bestFit="1" customWidth="1"/>
    <col min="8193" max="8193" width="7.28515625" style="13" bestFit="1" customWidth="1"/>
    <col min="8194" max="8194" width="14.140625" style="13" bestFit="1" customWidth="1"/>
    <col min="8195" max="8195" width="17.5703125" style="13" bestFit="1" customWidth="1"/>
    <col min="8196" max="8196" width="17" style="13" bestFit="1" customWidth="1"/>
    <col min="8197" max="8197" width="17" style="13" customWidth="1"/>
    <col min="8198" max="8198" width="14.5703125" style="13" bestFit="1" customWidth="1"/>
    <col min="8199" max="8447" width="11.5703125" style="13"/>
    <col min="8448" max="8448" width="18.85546875" style="13" bestFit="1" customWidth="1"/>
    <col min="8449" max="8449" width="7.28515625" style="13" bestFit="1" customWidth="1"/>
    <col min="8450" max="8450" width="14.140625" style="13" bestFit="1" customWidth="1"/>
    <col min="8451" max="8451" width="17.5703125" style="13" bestFit="1" customWidth="1"/>
    <col min="8452" max="8452" width="17" style="13" bestFit="1" customWidth="1"/>
    <col min="8453" max="8453" width="17" style="13" customWidth="1"/>
    <col min="8454" max="8454" width="14.5703125" style="13" bestFit="1" customWidth="1"/>
    <col min="8455" max="8703" width="11.5703125" style="13"/>
    <col min="8704" max="8704" width="18.85546875" style="13" bestFit="1" customWidth="1"/>
    <col min="8705" max="8705" width="7.28515625" style="13" bestFit="1" customWidth="1"/>
    <col min="8706" max="8706" width="14.140625" style="13" bestFit="1" customWidth="1"/>
    <col min="8707" max="8707" width="17.5703125" style="13" bestFit="1" customWidth="1"/>
    <col min="8708" max="8708" width="17" style="13" bestFit="1" customWidth="1"/>
    <col min="8709" max="8709" width="17" style="13" customWidth="1"/>
    <col min="8710" max="8710" width="14.5703125" style="13" bestFit="1" customWidth="1"/>
    <col min="8711" max="8959" width="11.5703125" style="13"/>
    <col min="8960" max="8960" width="18.85546875" style="13" bestFit="1" customWidth="1"/>
    <col min="8961" max="8961" width="7.28515625" style="13" bestFit="1" customWidth="1"/>
    <col min="8962" max="8962" width="14.140625" style="13" bestFit="1" customWidth="1"/>
    <col min="8963" max="8963" width="17.5703125" style="13" bestFit="1" customWidth="1"/>
    <col min="8964" max="8964" width="17" style="13" bestFit="1" customWidth="1"/>
    <col min="8965" max="8965" width="17" style="13" customWidth="1"/>
    <col min="8966" max="8966" width="14.5703125" style="13" bestFit="1" customWidth="1"/>
    <col min="8967" max="9215" width="11.5703125" style="13"/>
    <col min="9216" max="9216" width="18.85546875" style="13" bestFit="1" customWidth="1"/>
    <col min="9217" max="9217" width="7.28515625" style="13" bestFit="1" customWidth="1"/>
    <col min="9218" max="9218" width="14.140625" style="13" bestFit="1" customWidth="1"/>
    <col min="9219" max="9219" width="17.5703125" style="13" bestFit="1" customWidth="1"/>
    <col min="9220" max="9220" width="17" style="13" bestFit="1" customWidth="1"/>
    <col min="9221" max="9221" width="17" style="13" customWidth="1"/>
    <col min="9222" max="9222" width="14.5703125" style="13" bestFit="1" customWidth="1"/>
    <col min="9223" max="9471" width="11.5703125" style="13"/>
    <col min="9472" max="9472" width="18.85546875" style="13" bestFit="1" customWidth="1"/>
    <col min="9473" max="9473" width="7.28515625" style="13" bestFit="1" customWidth="1"/>
    <col min="9474" max="9474" width="14.140625" style="13" bestFit="1" customWidth="1"/>
    <col min="9475" max="9475" width="17.5703125" style="13" bestFit="1" customWidth="1"/>
    <col min="9476" max="9476" width="17" style="13" bestFit="1" customWidth="1"/>
    <col min="9477" max="9477" width="17" style="13" customWidth="1"/>
    <col min="9478" max="9478" width="14.5703125" style="13" bestFit="1" customWidth="1"/>
    <col min="9479" max="9727" width="11.5703125" style="13"/>
    <col min="9728" max="9728" width="18.85546875" style="13" bestFit="1" customWidth="1"/>
    <col min="9729" max="9729" width="7.28515625" style="13" bestFit="1" customWidth="1"/>
    <col min="9730" max="9730" width="14.140625" style="13" bestFit="1" customWidth="1"/>
    <col min="9731" max="9731" width="17.5703125" style="13" bestFit="1" customWidth="1"/>
    <col min="9732" max="9732" width="17" style="13" bestFit="1" customWidth="1"/>
    <col min="9733" max="9733" width="17" style="13" customWidth="1"/>
    <col min="9734" max="9734" width="14.5703125" style="13" bestFit="1" customWidth="1"/>
    <col min="9735" max="9983" width="11.5703125" style="13"/>
    <col min="9984" max="9984" width="18.85546875" style="13" bestFit="1" customWidth="1"/>
    <col min="9985" max="9985" width="7.28515625" style="13" bestFit="1" customWidth="1"/>
    <col min="9986" max="9986" width="14.140625" style="13" bestFit="1" customWidth="1"/>
    <col min="9987" max="9987" width="17.5703125" style="13" bestFit="1" customWidth="1"/>
    <col min="9988" max="9988" width="17" style="13" bestFit="1" customWidth="1"/>
    <col min="9989" max="9989" width="17" style="13" customWidth="1"/>
    <col min="9990" max="9990" width="14.5703125" style="13" bestFit="1" customWidth="1"/>
    <col min="9991" max="10239" width="11.5703125" style="13"/>
    <col min="10240" max="10240" width="18.85546875" style="13" bestFit="1" customWidth="1"/>
    <col min="10241" max="10241" width="7.28515625" style="13" bestFit="1" customWidth="1"/>
    <col min="10242" max="10242" width="14.140625" style="13" bestFit="1" customWidth="1"/>
    <col min="10243" max="10243" width="17.5703125" style="13" bestFit="1" customWidth="1"/>
    <col min="10244" max="10244" width="17" style="13" bestFit="1" customWidth="1"/>
    <col min="10245" max="10245" width="17" style="13" customWidth="1"/>
    <col min="10246" max="10246" width="14.5703125" style="13" bestFit="1" customWidth="1"/>
    <col min="10247" max="10495" width="11.5703125" style="13"/>
    <col min="10496" max="10496" width="18.85546875" style="13" bestFit="1" customWidth="1"/>
    <col min="10497" max="10497" width="7.28515625" style="13" bestFit="1" customWidth="1"/>
    <col min="10498" max="10498" width="14.140625" style="13" bestFit="1" customWidth="1"/>
    <col min="10499" max="10499" width="17.5703125" style="13" bestFit="1" customWidth="1"/>
    <col min="10500" max="10500" width="17" style="13" bestFit="1" customWidth="1"/>
    <col min="10501" max="10501" width="17" style="13" customWidth="1"/>
    <col min="10502" max="10502" width="14.5703125" style="13" bestFit="1" customWidth="1"/>
    <col min="10503" max="10751" width="11.5703125" style="13"/>
    <col min="10752" max="10752" width="18.85546875" style="13" bestFit="1" customWidth="1"/>
    <col min="10753" max="10753" width="7.28515625" style="13" bestFit="1" customWidth="1"/>
    <col min="10754" max="10754" width="14.140625" style="13" bestFit="1" customWidth="1"/>
    <col min="10755" max="10755" width="17.5703125" style="13" bestFit="1" customWidth="1"/>
    <col min="10756" max="10756" width="17" style="13" bestFit="1" customWidth="1"/>
    <col min="10757" max="10757" width="17" style="13" customWidth="1"/>
    <col min="10758" max="10758" width="14.5703125" style="13" bestFit="1" customWidth="1"/>
    <col min="10759" max="11007" width="11.5703125" style="13"/>
    <col min="11008" max="11008" width="18.85546875" style="13" bestFit="1" customWidth="1"/>
    <col min="11009" max="11009" width="7.28515625" style="13" bestFit="1" customWidth="1"/>
    <col min="11010" max="11010" width="14.140625" style="13" bestFit="1" customWidth="1"/>
    <col min="11011" max="11011" width="17.5703125" style="13" bestFit="1" customWidth="1"/>
    <col min="11012" max="11012" width="17" style="13" bestFit="1" customWidth="1"/>
    <col min="11013" max="11013" width="17" style="13" customWidth="1"/>
    <col min="11014" max="11014" width="14.5703125" style="13" bestFit="1" customWidth="1"/>
    <col min="11015" max="11263" width="11.5703125" style="13"/>
    <col min="11264" max="11264" width="18.85546875" style="13" bestFit="1" customWidth="1"/>
    <col min="11265" max="11265" width="7.28515625" style="13" bestFit="1" customWidth="1"/>
    <col min="11266" max="11266" width="14.140625" style="13" bestFit="1" customWidth="1"/>
    <col min="11267" max="11267" width="17.5703125" style="13" bestFit="1" customWidth="1"/>
    <col min="11268" max="11268" width="17" style="13" bestFit="1" customWidth="1"/>
    <col min="11269" max="11269" width="17" style="13" customWidth="1"/>
    <col min="11270" max="11270" width="14.5703125" style="13" bestFit="1" customWidth="1"/>
    <col min="11271" max="11519" width="11.5703125" style="13"/>
    <col min="11520" max="11520" width="18.85546875" style="13" bestFit="1" customWidth="1"/>
    <col min="11521" max="11521" width="7.28515625" style="13" bestFit="1" customWidth="1"/>
    <col min="11522" max="11522" width="14.140625" style="13" bestFit="1" customWidth="1"/>
    <col min="11523" max="11523" width="17.5703125" style="13" bestFit="1" customWidth="1"/>
    <col min="11524" max="11524" width="17" style="13" bestFit="1" customWidth="1"/>
    <col min="11525" max="11525" width="17" style="13" customWidth="1"/>
    <col min="11526" max="11526" width="14.5703125" style="13" bestFit="1" customWidth="1"/>
    <col min="11527" max="11775" width="11.5703125" style="13"/>
    <col min="11776" max="11776" width="18.85546875" style="13" bestFit="1" customWidth="1"/>
    <col min="11777" max="11777" width="7.28515625" style="13" bestFit="1" customWidth="1"/>
    <col min="11778" max="11778" width="14.140625" style="13" bestFit="1" customWidth="1"/>
    <col min="11779" max="11779" width="17.5703125" style="13" bestFit="1" customWidth="1"/>
    <col min="11780" max="11780" width="17" style="13" bestFit="1" customWidth="1"/>
    <col min="11781" max="11781" width="17" style="13" customWidth="1"/>
    <col min="11782" max="11782" width="14.5703125" style="13" bestFit="1" customWidth="1"/>
    <col min="11783" max="12031" width="11.5703125" style="13"/>
    <col min="12032" max="12032" width="18.85546875" style="13" bestFit="1" customWidth="1"/>
    <col min="12033" max="12033" width="7.28515625" style="13" bestFit="1" customWidth="1"/>
    <col min="12034" max="12034" width="14.140625" style="13" bestFit="1" customWidth="1"/>
    <col min="12035" max="12035" width="17.5703125" style="13" bestFit="1" customWidth="1"/>
    <col min="12036" max="12036" width="17" style="13" bestFit="1" customWidth="1"/>
    <col min="12037" max="12037" width="17" style="13" customWidth="1"/>
    <col min="12038" max="12038" width="14.5703125" style="13" bestFit="1" customWidth="1"/>
    <col min="12039" max="12287" width="11.5703125" style="13"/>
    <col min="12288" max="12288" width="18.85546875" style="13" bestFit="1" customWidth="1"/>
    <col min="12289" max="12289" width="7.28515625" style="13" bestFit="1" customWidth="1"/>
    <col min="12290" max="12290" width="14.140625" style="13" bestFit="1" customWidth="1"/>
    <col min="12291" max="12291" width="17.5703125" style="13" bestFit="1" customWidth="1"/>
    <col min="12292" max="12292" width="17" style="13" bestFit="1" customWidth="1"/>
    <col min="12293" max="12293" width="17" style="13" customWidth="1"/>
    <col min="12294" max="12294" width="14.5703125" style="13" bestFit="1" customWidth="1"/>
    <col min="12295" max="12543" width="11.5703125" style="13"/>
    <col min="12544" max="12544" width="18.85546875" style="13" bestFit="1" customWidth="1"/>
    <col min="12545" max="12545" width="7.28515625" style="13" bestFit="1" customWidth="1"/>
    <col min="12546" max="12546" width="14.140625" style="13" bestFit="1" customWidth="1"/>
    <col min="12547" max="12547" width="17.5703125" style="13" bestFit="1" customWidth="1"/>
    <col min="12548" max="12548" width="17" style="13" bestFit="1" customWidth="1"/>
    <col min="12549" max="12549" width="17" style="13" customWidth="1"/>
    <col min="12550" max="12550" width="14.5703125" style="13" bestFit="1" customWidth="1"/>
    <col min="12551" max="12799" width="11.5703125" style="13"/>
    <col min="12800" max="12800" width="18.85546875" style="13" bestFit="1" customWidth="1"/>
    <col min="12801" max="12801" width="7.28515625" style="13" bestFit="1" customWidth="1"/>
    <col min="12802" max="12802" width="14.140625" style="13" bestFit="1" customWidth="1"/>
    <col min="12803" max="12803" width="17.5703125" style="13" bestFit="1" customWidth="1"/>
    <col min="12804" max="12804" width="17" style="13" bestFit="1" customWidth="1"/>
    <col min="12805" max="12805" width="17" style="13" customWidth="1"/>
    <col min="12806" max="12806" width="14.5703125" style="13" bestFit="1" customWidth="1"/>
    <col min="12807" max="13055" width="11.5703125" style="13"/>
    <col min="13056" max="13056" width="18.85546875" style="13" bestFit="1" customWidth="1"/>
    <col min="13057" max="13057" width="7.28515625" style="13" bestFit="1" customWidth="1"/>
    <col min="13058" max="13058" width="14.140625" style="13" bestFit="1" customWidth="1"/>
    <col min="13059" max="13059" width="17.5703125" style="13" bestFit="1" customWidth="1"/>
    <col min="13060" max="13060" width="17" style="13" bestFit="1" customWidth="1"/>
    <col min="13061" max="13061" width="17" style="13" customWidth="1"/>
    <col min="13062" max="13062" width="14.5703125" style="13" bestFit="1" customWidth="1"/>
    <col min="13063" max="13311" width="11.5703125" style="13"/>
    <col min="13312" max="13312" width="18.85546875" style="13" bestFit="1" customWidth="1"/>
    <col min="13313" max="13313" width="7.28515625" style="13" bestFit="1" customWidth="1"/>
    <col min="13314" max="13314" width="14.140625" style="13" bestFit="1" customWidth="1"/>
    <col min="13315" max="13315" width="17.5703125" style="13" bestFit="1" customWidth="1"/>
    <col min="13316" max="13316" width="17" style="13" bestFit="1" customWidth="1"/>
    <col min="13317" max="13317" width="17" style="13" customWidth="1"/>
    <col min="13318" max="13318" width="14.5703125" style="13" bestFit="1" customWidth="1"/>
    <col min="13319" max="13567" width="11.5703125" style="13"/>
    <col min="13568" max="13568" width="18.85546875" style="13" bestFit="1" customWidth="1"/>
    <col min="13569" max="13569" width="7.28515625" style="13" bestFit="1" customWidth="1"/>
    <col min="13570" max="13570" width="14.140625" style="13" bestFit="1" customWidth="1"/>
    <col min="13571" max="13571" width="17.5703125" style="13" bestFit="1" customWidth="1"/>
    <col min="13572" max="13572" width="17" style="13" bestFit="1" customWidth="1"/>
    <col min="13573" max="13573" width="17" style="13" customWidth="1"/>
    <col min="13574" max="13574" width="14.5703125" style="13" bestFit="1" customWidth="1"/>
    <col min="13575" max="13823" width="11.5703125" style="13"/>
    <col min="13824" max="13824" width="18.85546875" style="13" bestFit="1" customWidth="1"/>
    <col min="13825" max="13825" width="7.28515625" style="13" bestFit="1" customWidth="1"/>
    <col min="13826" max="13826" width="14.140625" style="13" bestFit="1" customWidth="1"/>
    <col min="13827" max="13827" width="17.5703125" style="13" bestFit="1" customWidth="1"/>
    <col min="13828" max="13828" width="17" style="13" bestFit="1" customWidth="1"/>
    <col min="13829" max="13829" width="17" style="13" customWidth="1"/>
    <col min="13830" max="13830" width="14.5703125" style="13" bestFit="1" customWidth="1"/>
    <col min="13831" max="14079" width="11.5703125" style="13"/>
    <col min="14080" max="14080" width="18.85546875" style="13" bestFit="1" customWidth="1"/>
    <col min="14081" max="14081" width="7.28515625" style="13" bestFit="1" customWidth="1"/>
    <col min="14082" max="14082" width="14.140625" style="13" bestFit="1" customWidth="1"/>
    <col min="14083" max="14083" width="17.5703125" style="13" bestFit="1" customWidth="1"/>
    <col min="14084" max="14084" width="17" style="13" bestFit="1" customWidth="1"/>
    <col min="14085" max="14085" width="17" style="13" customWidth="1"/>
    <col min="14086" max="14086" width="14.5703125" style="13" bestFit="1" customWidth="1"/>
    <col min="14087" max="14335" width="11.5703125" style="13"/>
    <col min="14336" max="14336" width="18.85546875" style="13" bestFit="1" customWidth="1"/>
    <col min="14337" max="14337" width="7.28515625" style="13" bestFit="1" customWidth="1"/>
    <col min="14338" max="14338" width="14.140625" style="13" bestFit="1" customWidth="1"/>
    <col min="14339" max="14339" width="17.5703125" style="13" bestFit="1" customWidth="1"/>
    <col min="14340" max="14340" width="17" style="13" bestFit="1" customWidth="1"/>
    <col min="14341" max="14341" width="17" style="13" customWidth="1"/>
    <col min="14342" max="14342" width="14.5703125" style="13" bestFit="1" customWidth="1"/>
    <col min="14343" max="14591" width="11.5703125" style="13"/>
    <col min="14592" max="14592" width="18.85546875" style="13" bestFit="1" customWidth="1"/>
    <col min="14593" max="14593" width="7.28515625" style="13" bestFit="1" customWidth="1"/>
    <col min="14594" max="14594" width="14.140625" style="13" bestFit="1" customWidth="1"/>
    <col min="14595" max="14595" width="17.5703125" style="13" bestFit="1" customWidth="1"/>
    <col min="14596" max="14596" width="17" style="13" bestFit="1" customWidth="1"/>
    <col min="14597" max="14597" width="17" style="13" customWidth="1"/>
    <col min="14598" max="14598" width="14.5703125" style="13" bestFit="1" customWidth="1"/>
    <col min="14599" max="14847" width="11.5703125" style="13"/>
    <col min="14848" max="14848" width="18.85546875" style="13" bestFit="1" customWidth="1"/>
    <col min="14849" max="14849" width="7.28515625" style="13" bestFit="1" customWidth="1"/>
    <col min="14850" max="14850" width="14.140625" style="13" bestFit="1" customWidth="1"/>
    <col min="14851" max="14851" width="17.5703125" style="13" bestFit="1" customWidth="1"/>
    <col min="14852" max="14852" width="17" style="13" bestFit="1" customWidth="1"/>
    <col min="14853" max="14853" width="17" style="13" customWidth="1"/>
    <col min="14854" max="14854" width="14.5703125" style="13" bestFit="1" customWidth="1"/>
    <col min="14855" max="15103" width="11.5703125" style="13"/>
    <col min="15104" max="15104" width="18.85546875" style="13" bestFit="1" customWidth="1"/>
    <col min="15105" max="15105" width="7.28515625" style="13" bestFit="1" customWidth="1"/>
    <col min="15106" max="15106" width="14.140625" style="13" bestFit="1" customWidth="1"/>
    <col min="15107" max="15107" width="17.5703125" style="13" bestFit="1" customWidth="1"/>
    <col min="15108" max="15108" width="17" style="13" bestFit="1" customWidth="1"/>
    <col min="15109" max="15109" width="17" style="13" customWidth="1"/>
    <col min="15110" max="15110" width="14.5703125" style="13" bestFit="1" customWidth="1"/>
    <col min="15111" max="15359" width="11.5703125" style="13"/>
    <col min="15360" max="15360" width="18.85546875" style="13" bestFit="1" customWidth="1"/>
    <col min="15361" max="15361" width="7.28515625" style="13" bestFit="1" customWidth="1"/>
    <col min="15362" max="15362" width="14.140625" style="13" bestFit="1" customWidth="1"/>
    <col min="15363" max="15363" width="17.5703125" style="13" bestFit="1" customWidth="1"/>
    <col min="15364" max="15364" width="17" style="13" bestFit="1" customWidth="1"/>
    <col min="15365" max="15365" width="17" style="13" customWidth="1"/>
    <col min="15366" max="15366" width="14.5703125" style="13" bestFit="1" customWidth="1"/>
    <col min="15367" max="15615" width="11.5703125" style="13"/>
    <col min="15616" max="15616" width="18.85546875" style="13" bestFit="1" customWidth="1"/>
    <col min="15617" max="15617" width="7.28515625" style="13" bestFit="1" customWidth="1"/>
    <col min="15618" max="15618" width="14.140625" style="13" bestFit="1" customWidth="1"/>
    <col min="15619" max="15619" width="17.5703125" style="13" bestFit="1" customWidth="1"/>
    <col min="15620" max="15620" width="17" style="13" bestFit="1" customWidth="1"/>
    <col min="15621" max="15621" width="17" style="13" customWidth="1"/>
    <col min="15622" max="15622" width="14.5703125" style="13" bestFit="1" customWidth="1"/>
    <col min="15623" max="15871" width="11.5703125" style="13"/>
    <col min="15872" max="15872" width="18.85546875" style="13" bestFit="1" customWidth="1"/>
    <col min="15873" max="15873" width="7.28515625" style="13" bestFit="1" customWidth="1"/>
    <col min="15874" max="15874" width="14.140625" style="13" bestFit="1" customWidth="1"/>
    <col min="15875" max="15875" width="17.5703125" style="13" bestFit="1" customWidth="1"/>
    <col min="15876" max="15876" width="17" style="13" bestFit="1" customWidth="1"/>
    <col min="15877" max="15877" width="17" style="13" customWidth="1"/>
    <col min="15878" max="15878" width="14.5703125" style="13" bestFit="1" customWidth="1"/>
    <col min="15879" max="16127" width="11.5703125" style="13"/>
    <col min="16128" max="16128" width="18.85546875" style="13" bestFit="1" customWidth="1"/>
    <col min="16129" max="16129" width="7.28515625" style="13" bestFit="1" customWidth="1"/>
    <col min="16130" max="16130" width="14.140625" style="13" bestFit="1" customWidth="1"/>
    <col min="16131" max="16131" width="17.5703125" style="13" bestFit="1" customWidth="1"/>
    <col min="16132" max="16132" width="17" style="13" bestFit="1" customWidth="1"/>
    <col min="16133" max="16133" width="17" style="13" customWidth="1"/>
    <col min="16134" max="16134" width="14.5703125" style="13" bestFit="1" customWidth="1"/>
    <col min="16135" max="16383" width="11.5703125" style="13"/>
    <col min="16384" max="16384" width="11.5703125" style="13" customWidth="1"/>
  </cols>
  <sheetData>
    <row r="1" spans="1:10" x14ac:dyDescent="0.2">
      <c r="A1" s="288"/>
      <c r="B1" s="288"/>
      <c r="C1" s="288"/>
      <c r="D1" s="288"/>
      <c r="E1" s="288"/>
      <c r="F1" s="288"/>
      <c r="G1" s="288"/>
    </row>
    <row r="2" spans="1:10" x14ac:dyDescent="0.2">
      <c r="A2" s="288"/>
      <c r="B2" s="288"/>
      <c r="C2" s="288"/>
      <c r="D2" s="288"/>
      <c r="E2" s="288"/>
      <c r="F2" s="288"/>
      <c r="G2" s="288"/>
    </row>
    <row r="3" spans="1:10" x14ac:dyDescent="0.2">
      <c r="A3" s="288"/>
      <c r="B3" s="288"/>
      <c r="C3" s="288"/>
      <c r="D3" s="288"/>
      <c r="E3" s="288"/>
      <c r="F3" s="288"/>
      <c r="G3" s="288"/>
      <c r="J3" s="202"/>
    </row>
    <row r="6" spans="1:10" s="7" customFormat="1" ht="30" customHeight="1" x14ac:dyDescent="0.25">
      <c r="A6" s="289" t="s">
        <v>163</v>
      </c>
      <c r="B6" s="289"/>
      <c r="C6" s="289"/>
      <c r="D6" s="289"/>
      <c r="E6" s="289"/>
      <c r="F6" s="289"/>
      <c r="G6" s="289"/>
    </row>
    <row r="7" spans="1:10" ht="30" x14ac:dyDescent="0.2">
      <c r="A7" s="151" t="s">
        <v>164</v>
      </c>
      <c r="B7" s="152" t="s">
        <v>165</v>
      </c>
      <c r="C7" s="151" t="s">
        <v>166</v>
      </c>
      <c r="D7" s="153" t="s">
        <v>167</v>
      </c>
      <c r="E7" s="154" t="s">
        <v>168</v>
      </c>
      <c r="F7" s="154" t="s">
        <v>169</v>
      </c>
      <c r="G7" s="151" t="s">
        <v>19</v>
      </c>
    </row>
    <row r="8" spans="1:10" x14ac:dyDescent="0.2">
      <c r="A8" s="52" t="s">
        <v>170</v>
      </c>
      <c r="B8" s="143">
        <v>0.1</v>
      </c>
      <c r="C8" s="73"/>
      <c r="D8" s="145"/>
      <c r="E8" s="73"/>
      <c r="F8" s="73">
        <f>ROUND(B8*(C8+E8)*(1+D8),0)</f>
        <v>0</v>
      </c>
      <c r="G8" s="74">
        <f>+F8*12</f>
        <v>0</v>
      </c>
    </row>
    <row r="9" spans="1:10" x14ac:dyDescent="0.2">
      <c r="A9" s="53" t="s">
        <v>171</v>
      </c>
      <c r="B9" s="144">
        <v>0.1</v>
      </c>
      <c r="C9" s="75"/>
      <c r="D9" s="146"/>
      <c r="E9" s="75"/>
      <c r="F9" s="75">
        <f t="shared" ref="F9" si="0">ROUND(B9*(C9+E9)*(1+D9),0)</f>
        <v>0</v>
      </c>
      <c r="G9" s="75">
        <f t="shared" ref="G9" si="1">+F9*12</f>
        <v>0</v>
      </c>
    </row>
    <row r="10" spans="1:10" ht="26.25" customHeight="1" x14ac:dyDescent="0.2">
      <c r="A10" s="52" t="s">
        <v>172</v>
      </c>
      <c r="B10" s="143">
        <v>0.1</v>
      </c>
      <c r="C10" s="73"/>
      <c r="D10" s="145"/>
      <c r="E10" s="73"/>
      <c r="F10" s="73">
        <f t="shared" ref="F10:F11" si="2">ROUND(B10*(C10+E10)*(1+D10),0)</f>
        <v>0</v>
      </c>
      <c r="G10" s="74">
        <f t="shared" ref="G10" si="3">+F10*12</f>
        <v>0</v>
      </c>
    </row>
    <row r="11" spans="1:10" x14ac:dyDescent="0.2">
      <c r="A11" s="53" t="s">
        <v>173</v>
      </c>
      <c r="B11" s="144">
        <v>0.1</v>
      </c>
      <c r="C11" s="75"/>
      <c r="D11" s="146"/>
      <c r="E11" s="75"/>
      <c r="F11" s="75">
        <f t="shared" si="2"/>
        <v>0</v>
      </c>
      <c r="G11" s="75">
        <f>+F11*12</f>
        <v>0</v>
      </c>
    </row>
    <row r="12" spans="1:10" x14ac:dyDescent="0.2">
      <c r="A12" s="52" t="s">
        <v>174</v>
      </c>
      <c r="B12" s="143">
        <v>1</v>
      </c>
      <c r="C12" s="73"/>
      <c r="D12" s="145"/>
      <c r="E12" s="73"/>
      <c r="F12" s="73">
        <f>ROUND(B12*(C12+E12)*(1+D12),0)</f>
        <v>0</v>
      </c>
      <c r="G12" s="74">
        <f>+F12*12</f>
        <v>0</v>
      </c>
    </row>
    <row r="13" spans="1:10" ht="15" x14ac:dyDescent="0.2">
      <c r="A13" s="195"/>
      <c r="B13" s="196"/>
      <c r="C13" s="197"/>
      <c r="D13" s="198"/>
      <c r="E13" s="197"/>
      <c r="F13" s="199">
        <f>SUM(F8:F12)</f>
        <v>0</v>
      </c>
      <c r="G13" s="199">
        <f>SUM(G8:G12)</f>
        <v>0</v>
      </c>
    </row>
    <row r="14" spans="1:10" ht="15" x14ac:dyDescent="0.2">
      <c r="A14" s="8"/>
      <c r="B14" s="7"/>
      <c r="C14" s="7"/>
      <c r="D14" s="7"/>
      <c r="E14" s="7"/>
      <c r="F14" s="42"/>
      <c r="G14" s="42"/>
    </row>
    <row r="15" spans="1:10" ht="15" x14ac:dyDescent="0.2">
      <c r="A15" s="291" t="s">
        <v>175</v>
      </c>
      <c r="B15" s="292"/>
      <c r="C15" s="292"/>
      <c r="D15" s="292"/>
      <c r="E15" s="292"/>
      <c r="F15" s="292"/>
      <c r="G15" s="293"/>
    </row>
    <row r="16" spans="1:10" x14ac:dyDescent="0.2">
      <c r="A16" s="52" t="s">
        <v>176</v>
      </c>
      <c r="B16" s="143"/>
      <c r="C16" s="73"/>
      <c r="D16" s="145"/>
      <c r="E16" s="73"/>
      <c r="F16" s="73">
        <f>ROUND(B16*(C16+E16)*(1+D16),0)</f>
        <v>0</v>
      </c>
      <c r="G16" s="74">
        <f t="shared" ref="G16" si="4">+F16*12</f>
        <v>0</v>
      </c>
    </row>
    <row r="17" spans="1:7" ht="28.5" x14ac:dyDescent="0.2">
      <c r="A17" s="53" t="s">
        <v>177</v>
      </c>
      <c r="B17" s="144"/>
      <c r="C17" s="75"/>
      <c r="D17" s="146"/>
      <c r="E17" s="75"/>
      <c r="F17" s="75">
        <f>ROUND(B17*(C17+E17)*(1+D17),0)</f>
        <v>0</v>
      </c>
      <c r="G17" s="75">
        <f>+F17*12</f>
        <v>0</v>
      </c>
    </row>
    <row r="18" spans="1:7" x14ac:dyDescent="0.2">
      <c r="A18" s="52"/>
      <c r="B18" s="143"/>
      <c r="C18" s="73"/>
      <c r="D18" s="145"/>
      <c r="E18" s="73"/>
      <c r="F18" s="73"/>
      <c r="G18" s="74"/>
    </row>
    <row r="19" spans="1:7" ht="15" x14ac:dyDescent="0.2">
      <c r="A19" s="8"/>
      <c r="B19" s="7"/>
      <c r="C19" s="7"/>
      <c r="D19" s="7"/>
      <c r="E19" s="7"/>
      <c r="F19" s="199">
        <f>SUM(F16:F17)</f>
        <v>0</v>
      </c>
      <c r="G19" s="199">
        <f>SUM(G16:G17)</f>
        <v>0</v>
      </c>
    </row>
    <row r="20" spans="1:7" ht="15" x14ac:dyDescent="0.2">
      <c r="A20" s="8"/>
      <c r="B20" s="7"/>
      <c r="C20" s="7"/>
      <c r="D20" s="7"/>
      <c r="E20" s="7"/>
      <c r="F20" s="42"/>
      <c r="G20" s="42"/>
    </row>
    <row r="21" spans="1:7" ht="15" x14ac:dyDescent="0.2">
      <c r="A21" s="290" t="s">
        <v>178</v>
      </c>
      <c r="B21" s="290"/>
      <c r="C21" s="7"/>
      <c r="D21" s="7"/>
      <c r="E21" s="7"/>
      <c r="F21" s="42"/>
      <c r="G21" s="42"/>
    </row>
    <row r="22" spans="1:7" ht="15" x14ac:dyDescent="0.2">
      <c r="A22" s="169" t="s">
        <v>164</v>
      </c>
      <c r="B22" s="155" t="s">
        <v>179</v>
      </c>
      <c r="C22" s="7"/>
      <c r="D22" s="7"/>
      <c r="E22" s="7"/>
      <c r="F22" s="42"/>
      <c r="G22" s="42"/>
    </row>
    <row r="23" spans="1:7" ht="15" x14ac:dyDescent="0.2">
      <c r="A23" s="67" t="s">
        <v>180</v>
      </c>
      <c r="B23" s="68">
        <f>G13</f>
        <v>0</v>
      </c>
      <c r="C23" s="7"/>
      <c r="D23" s="7"/>
      <c r="E23" s="7"/>
      <c r="F23" s="42"/>
      <c r="G23" s="122"/>
    </row>
    <row r="24" spans="1:7" ht="15" x14ac:dyDescent="0.2">
      <c r="A24" s="69" t="s">
        <v>181</v>
      </c>
      <c r="B24" s="70">
        <f>'Costos Oficina y Comercializ.'!C27</f>
        <v>0</v>
      </c>
      <c r="C24" s="7"/>
      <c r="D24" s="124"/>
      <c r="E24" s="7"/>
      <c r="F24" s="42"/>
      <c r="G24" s="42"/>
    </row>
    <row r="25" spans="1:7" ht="15" x14ac:dyDescent="0.2">
      <c r="A25" s="71" t="s">
        <v>182</v>
      </c>
      <c r="B25" s="72">
        <f>SUM(B23:B24)</f>
        <v>0</v>
      </c>
      <c r="C25" s="7"/>
      <c r="D25" s="7"/>
      <c r="E25" s="7"/>
      <c r="F25" s="42"/>
      <c r="G25" s="123"/>
    </row>
    <row r="26" spans="1:7" ht="26.25" customHeight="1" x14ac:dyDescent="0.2">
      <c r="A26" s="200" t="s">
        <v>183</v>
      </c>
      <c r="B26" s="201" t="e">
        <f>ROUND(B25/'ESQUEMA TIPO 100% FACTURACIÓN'!B18,0)</f>
        <v>#DIV/0!</v>
      </c>
      <c r="C26" s="7"/>
      <c r="D26" s="7"/>
      <c r="E26" s="7"/>
      <c r="F26" s="42"/>
      <c r="G26" s="123"/>
    </row>
    <row r="27" spans="1:7" ht="15" x14ac:dyDescent="0.2">
      <c r="A27" s="8"/>
      <c r="B27" s="7"/>
      <c r="C27" s="7"/>
      <c r="D27" s="7"/>
      <c r="E27" s="7"/>
      <c r="F27" s="42"/>
      <c r="G27" s="42"/>
    </row>
    <row r="28" spans="1:7" ht="15" x14ac:dyDescent="0.2">
      <c r="A28" s="8"/>
      <c r="B28" s="7"/>
      <c r="C28" s="7"/>
      <c r="D28" s="7"/>
      <c r="E28" s="7"/>
      <c r="F28" s="42"/>
      <c r="G28" s="42"/>
    </row>
    <row r="29" spans="1:7" ht="15" x14ac:dyDescent="0.2">
      <c r="A29" s="8"/>
      <c r="B29" s="7"/>
      <c r="C29" s="7"/>
      <c r="D29" s="7"/>
      <c r="E29" s="7"/>
      <c r="F29" s="42"/>
      <c r="G29" s="42"/>
    </row>
    <row r="30" spans="1:7" ht="15" x14ac:dyDescent="0.2">
      <c r="A30" s="8"/>
      <c r="B30" s="7"/>
      <c r="C30" s="7"/>
      <c r="D30" s="7"/>
      <c r="E30" s="7"/>
      <c r="F30" s="42"/>
      <c r="G30" s="42"/>
    </row>
    <row r="31" spans="1:7" ht="15" x14ac:dyDescent="0.2">
      <c r="A31" s="8"/>
      <c r="B31" s="7"/>
      <c r="C31" s="7"/>
      <c r="D31" s="7"/>
      <c r="E31" s="7"/>
      <c r="F31" s="42"/>
      <c r="G31" s="42"/>
    </row>
    <row r="32" spans="1:7" ht="15" x14ac:dyDescent="0.2">
      <c r="A32" s="8"/>
      <c r="B32" s="7"/>
      <c r="C32" s="7"/>
      <c r="D32" s="7"/>
      <c r="E32" s="7"/>
      <c r="F32" s="42"/>
      <c r="G32" s="42"/>
    </row>
    <row r="33" spans="1:7" ht="15" x14ac:dyDescent="0.2">
      <c r="A33" s="8"/>
      <c r="B33" s="7"/>
      <c r="C33" s="7"/>
      <c r="D33" s="7"/>
      <c r="E33" s="7"/>
      <c r="F33" s="42"/>
      <c r="G33" s="42"/>
    </row>
    <row r="34" spans="1:7" ht="15" x14ac:dyDescent="0.2">
      <c r="A34" s="8"/>
      <c r="B34" s="7"/>
      <c r="C34" s="7"/>
      <c r="D34" s="7"/>
      <c r="E34" s="7"/>
      <c r="F34" s="42"/>
      <c r="G34" s="42"/>
    </row>
    <row r="35" spans="1:7" ht="15" x14ac:dyDescent="0.2">
      <c r="A35" s="8"/>
      <c r="B35" s="7"/>
      <c r="C35" s="7"/>
      <c r="D35" s="7"/>
      <c r="E35" s="7"/>
      <c r="F35" s="42"/>
      <c r="G35" s="42"/>
    </row>
    <row r="36" spans="1:7" ht="15" x14ac:dyDescent="0.2">
      <c r="A36" s="8"/>
      <c r="B36" s="7"/>
      <c r="C36" s="7"/>
      <c r="D36" s="7"/>
      <c r="E36" s="7"/>
      <c r="F36" s="42"/>
      <c r="G36" s="42"/>
    </row>
    <row r="37" spans="1:7" ht="15" x14ac:dyDescent="0.2">
      <c r="A37" s="8"/>
      <c r="B37" s="7"/>
      <c r="C37" s="7"/>
      <c r="D37" s="7"/>
      <c r="E37" s="7"/>
      <c r="F37" s="42"/>
      <c r="G37" s="42"/>
    </row>
    <row r="38" spans="1:7" ht="15" x14ac:dyDescent="0.2">
      <c r="A38" s="8"/>
      <c r="B38" s="7"/>
      <c r="C38" s="7"/>
      <c r="D38" s="7"/>
      <c r="E38" s="7"/>
      <c r="F38" s="42"/>
      <c r="G38" s="42"/>
    </row>
    <row r="39" spans="1:7" ht="15" x14ac:dyDescent="0.2">
      <c r="A39" s="8"/>
      <c r="B39" s="7"/>
      <c r="C39" s="7"/>
      <c r="D39" s="7"/>
      <c r="E39" s="7"/>
      <c r="F39" s="42"/>
      <c r="G39" s="42"/>
    </row>
    <row r="40" spans="1:7" ht="15" x14ac:dyDescent="0.2">
      <c r="A40" s="8"/>
      <c r="B40" s="7"/>
      <c r="C40" s="7"/>
      <c r="D40" s="7"/>
      <c r="E40" s="7"/>
      <c r="F40" s="42"/>
      <c r="G40" s="42"/>
    </row>
  </sheetData>
  <mergeCells count="4">
    <mergeCell ref="A1:G3"/>
    <mergeCell ref="A6:G6"/>
    <mergeCell ref="A21:B21"/>
    <mergeCell ref="A15:G15"/>
  </mergeCells>
  <printOptions horizontalCentered="1"/>
  <pageMargins left="0.70866141732283472" right="0.70866141732283472" top="0.74803149606299213" bottom="0.74803149606299213" header="0.31496062992125984" footer="0.31496062992125984"/>
  <pageSetup scale="77"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E31"/>
  <sheetViews>
    <sheetView showGridLines="0" topLeftCell="A7" zoomScale="78" zoomScaleNormal="78" zoomScaleSheetLayoutView="110" workbookViewId="0">
      <selection activeCell="B28" sqref="B28:C28"/>
    </sheetView>
  </sheetViews>
  <sheetFormatPr baseColWidth="10" defaultColWidth="11.42578125" defaultRowHeight="14.25" x14ac:dyDescent="0.25"/>
  <cols>
    <col min="1" max="1" width="11.42578125" style="6"/>
    <col min="2" max="2" width="47.85546875" style="6" customWidth="1"/>
    <col min="3" max="3" width="21.42578125" style="20" customWidth="1"/>
    <col min="4" max="4" width="15.140625" style="6" bestFit="1" customWidth="1"/>
    <col min="5" max="5" width="17.42578125" style="6" bestFit="1" customWidth="1"/>
    <col min="6" max="6" width="11.42578125" style="6"/>
    <col min="7" max="7" width="14.5703125" style="6" bestFit="1" customWidth="1"/>
    <col min="8" max="8" width="11.42578125" style="6"/>
    <col min="9" max="9" width="13.42578125" style="6" bestFit="1" customWidth="1"/>
    <col min="10" max="16384" width="11.42578125" style="6"/>
  </cols>
  <sheetData>
    <row r="1" spans="2:5" ht="30" customHeight="1" x14ac:dyDescent="0.25">
      <c r="B1" s="295" t="s">
        <v>184</v>
      </c>
      <c r="C1" s="295"/>
      <c r="D1" s="156"/>
    </row>
    <row r="2" spans="2:5" ht="15" x14ac:dyDescent="0.25">
      <c r="B2" s="154" t="s">
        <v>185</v>
      </c>
      <c r="C2" s="161" t="s">
        <v>186</v>
      </c>
      <c r="D2" s="157"/>
    </row>
    <row r="3" spans="2:5" ht="15" x14ac:dyDescent="0.25">
      <c r="B3" s="294" t="s">
        <v>160</v>
      </c>
      <c r="C3" s="294"/>
      <c r="D3" s="157"/>
    </row>
    <row r="4" spans="2:5" x14ac:dyDescent="0.25">
      <c r="B4" s="61" t="s">
        <v>187</v>
      </c>
      <c r="C4" s="47"/>
      <c r="D4" s="158"/>
      <c r="E4" s="51"/>
    </row>
    <row r="5" spans="2:5" ht="13.9" customHeight="1" x14ac:dyDescent="0.25">
      <c r="B5" s="62" t="s">
        <v>188</v>
      </c>
      <c r="C5" s="48"/>
      <c r="D5" s="158"/>
      <c r="E5" s="51"/>
    </row>
    <row r="6" spans="2:5" x14ac:dyDescent="0.25">
      <c r="B6" s="61" t="s">
        <v>189</v>
      </c>
      <c r="C6" s="47"/>
      <c r="D6" s="158"/>
      <c r="E6" s="51"/>
    </row>
    <row r="7" spans="2:5" x14ac:dyDescent="0.25">
      <c r="B7" s="62" t="s">
        <v>190</v>
      </c>
      <c r="C7" s="48"/>
      <c r="D7" s="158"/>
      <c r="E7" s="51"/>
    </row>
    <row r="8" spans="2:5" x14ac:dyDescent="0.25">
      <c r="B8" s="61" t="s">
        <v>191</v>
      </c>
      <c r="C8" s="47"/>
      <c r="D8" s="158"/>
      <c r="E8" s="51"/>
    </row>
    <row r="9" spans="2:5" x14ac:dyDescent="0.25">
      <c r="B9" s="62" t="s">
        <v>192</v>
      </c>
      <c r="C9" s="48"/>
      <c r="D9" s="158"/>
      <c r="E9" s="51"/>
    </row>
    <row r="10" spans="2:5" x14ac:dyDescent="0.25">
      <c r="B10" s="61" t="s">
        <v>193</v>
      </c>
      <c r="C10" s="47"/>
      <c r="D10" s="158"/>
      <c r="E10" s="51"/>
    </row>
    <row r="11" spans="2:5" x14ac:dyDescent="0.25">
      <c r="B11" s="62" t="s">
        <v>194</v>
      </c>
      <c r="C11" s="48"/>
      <c r="D11" s="158"/>
      <c r="E11" s="51"/>
    </row>
    <row r="12" spans="2:5" x14ac:dyDescent="0.25">
      <c r="B12" s="61" t="s">
        <v>195</v>
      </c>
      <c r="C12" s="47"/>
      <c r="D12" s="158"/>
      <c r="E12" s="51"/>
    </row>
    <row r="13" spans="2:5" x14ac:dyDescent="0.25">
      <c r="B13" s="62" t="s">
        <v>196</v>
      </c>
      <c r="C13" s="48"/>
      <c r="D13" s="158"/>
    </row>
    <row r="14" spans="2:5" x14ac:dyDescent="0.25">
      <c r="B14" s="61" t="s">
        <v>197</v>
      </c>
      <c r="C14" s="47"/>
      <c r="D14" s="158"/>
    </row>
    <row r="15" spans="2:5" ht="15" x14ac:dyDescent="0.25">
      <c r="B15" s="294" t="s">
        <v>198</v>
      </c>
      <c r="C15" s="294"/>
      <c r="D15" s="159"/>
    </row>
    <row r="16" spans="2:5" x14ac:dyDescent="0.25">
      <c r="B16" s="61" t="s">
        <v>199</v>
      </c>
      <c r="C16" s="63"/>
      <c r="D16" s="158"/>
    </row>
    <row r="17" spans="2:4" x14ac:dyDescent="0.25">
      <c r="B17" s="62" t="s">
        <v>200</v>
      </c>
      <c r="C17" s="64"/>
      <c r="D17" s="158"/>
    </row>
    <row r="18" spans="2:4" x14ac:dyDescent="0.25">
      <c r="B18" s="61" t="s">
        <v>201</v>
      </c>
      <c r="C18" s="63"/>
      <c r="D18" s="158"/>
    </row>
    <row r="19" spans="2:4" x14ac:dyDescent="0.25">
      <c r="B19" s="62" t="s">
        <v>202</v>
      </c>
      <c r="C19" s="64"/>
      <c r="D19" s="158"/>
    </row>
    <row r="20" spans="2:4" x14ac:dyDescent="0.25">
      <c r="B20" s="61" t="s">
        <v>203</v>
      </c>
      <c r="C20" s="63"/>
      <c r="D20" s="160"/>
    </row>
    <row r="21" spans="2:4" x14ac:dyDescent="0.25">
      <c r="B21" s="62" t="s">
        <v>204</v>
      </c>
      <c r="C21" s="48"/>
      <c r="D21" s="158"/>
    </row>
    <row r="22" spans="2:4" x14ac:dyDescent="0.25">
      <c r="B22" s="61" t="s">
        <v>205</v>
      </c>
      <c r="C22" s="47"/>
      <c r="D22" s="158"/>
    </row>
    <row r="23" spans="2:4" x14ac:dyDescent="0.25">
      <c r="B23" s="62" t="s">
        <v>206</v>
      </c>
      <c r="C23" s="64"/>
      <c r="D23" s="158"/>
    </row>
    <row r="24" spans="2:4" ht="15" x14ac:dyDescent="0.25">
      <c r="B24" s="65" t="s">
        <v>207</v>
      </c>
      <c r="C24" s="66"/>
      <c r="D24" s="159"/>
    </row>
    <row r="25" spans="2:4" x14ac:dyDescent="0.25">
      <c r="B25" s="62" t="s">
        <v>208</v>
      </c>
      <c r="C25" s="48">
        <f>(SUM('ESQUEMA TIPO 100% FACTURACIÓN'!C128:L128)/10)*20%</f>
        <v>0</v>
      </c>
      <c r="D25" s="160"/>
    </row>
    <row r="26" spans="2:4" x14ac:dyDescent="0.25">
      <c r="B26" s="61" t="s">
        <v>209</v>
      </c>
      <c r="C26" s="49">
        <f>+Pólizas!C3*2%</f>
        <v>0</v>
      </c>
      <c r="D26" s="158"/>
    </row>
    <row r="27" spans="2:4" ht="15" x14ac:dyDescent="0.25">
      <c r="B27" s="162" t="s">
        <v>210</v>
      </c>
      <c r="C27" s="203">
        <v>0</v>
      </c>
      <c r="D27" s="157"/>
    </row>
    <row r="28" spans="2:4" ht="30" customHeight="1" x14ac:dyDescent="0.25">
      <c r="B28" s="294" t="s">
        <v>211</v>
      </c>
      <c r="C28" s="294"/>
      <c r="D28" s="157"/>
    </row>
    <row r="29" spans="2:4" ht="15" x14ac:dyDescent="0.25">
      <c r="B29" s="61" t="s">
        <v>212</v>
      </c>
      <c r="C29" s="203">
        <v>0</v>
      </c>
      <c r="D29" s="158"/>
    </row>
    <row r="30" spans="2:4" x14ac:dyDescent="0.25">
      <c r="D30" s="157"/>
    </row>
    <row r="31" spans="2:4" ht="43.5" customHeight="1" x14ac:dyDescent="0.25">
      <c r="B31" s="296" t="s">
        <v>213</v>
      </c>
      <c r="C31" s="296"/>
      <c r="D31" s="157"/>
    </row>
  </sheetData>
  <mergeCells count="5">
    <mergeCell ref="B3:C3"/>
    <mergeCell ref="B15:C15"/>
    <mergeCell ref="B1:C1"/>
    <mergeCell ref="B31:C31"/>
    <mergeCell ref="B28:C28"/>
  </mergeCells>
  <printOptions horizontalCentered="1"/>
  <pageMargins left="0.70866141732283472" right="0.70866141732283472" top="0.74803149606299213" bottom="0.74803149606299213" header="0.31496062992125984" footer="0.31496062992125984"/>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0"/>
  <sheetViews>
    <sheetView showGridLines="0" view="pageBreakPreview" zoomScale="110" zoomScaleNormal="90" zoomScaleSheetLayoutView="110" workbookViewId="0">
      <selection activeCell="H7" sqref="H7:I10"/>
    </sheetView>
  </sheetViews>
  <sheetFormatPr baseColWidth="10" defaultColWidth="11.42578125" defaultRowHeight="14.25" x14ac:dyDescent="0.25"/>
  <cols>
    <col min="1" max="1" width="34.5703125" style="6" customWidth="1"/>
    <col min="2" max="2" width="17.7109375" style="6" customWidth="1"/>
    <col min="3" max="3" width="16" style="6" customWidth="1"/>
    <col min="4" max="4" width="10.7109375" style="6" customWidth="1"/>
    <col min="5" max="5" width="8.7109375" style="6" customWidth="1"/>
    <col min="6" max="6" width="16" style="6" customWidth="1"/>
    <col min="7" max="7" width="13.42578125" style="6" bestFit="1" customWidth="1"/>
    <col min="8" max="8" width="16.7109375" style="6" customWidth="1"/>
    <col min="9" max="9" width="14.7109375" style="6" customWidth="1"/>
    <col min="10" max="10" width="2" style="6" customWidth="1"/>
    <col min="11" max="11" width="21.42578125" style="6" customWidth="1"/>
    <col min="12" max="16384" width="11.42578125" style="6"/>
  </cols>
  <sheetData>
    <row r="1" spans="1:11" ht="30" customHeight="1" x14ac:dyDescent="0.25">
      <c r="A1" s="297" t="s">
        <v>214</v>
      </c>
      <c r="B1" s="298"/>
      <c r="C1" s="298"/>
      <c r="D1" s="299"/>
      <c r="E1" s="299"/>
      <c r="F1" s="299"/>
      <c r="G1" s="299"/>
      <c r="H1" s="299"/>
      <c r="I1" s="300"/>
    </row>
    <row r="2" spans="1:11" ht="15" x14ac:dyDescent="0.25">
      <c r="A2" s="148" t="s">
        <v>185</v>
      </c>
      <c r="B2" s="148" t="s">
        <v>215</v>
      </c>
      <c r="C2" s="148" t="s">
        <v>179</v>
      </c>
    </row>
    <row r="3" spans="1:11" ht="15" x14ac:dyDescent="0.25">
      <c r="A3" s="52" t="s">
        <v>216</v>
      </c>
      <c r="B3" s="47"/>
      <c r="C3" s="47">
        <f>B3/10</f>
        <v>0</v>
      </c>
      <c r="D3" s="43"/>
      <c r="K3" s="51" t="e">
        <f>SUM('ESQUEMA TIPO 100% FACTURACIÓN'!C144:L144)</f>
        <v>#DIV/0!</v>
      </c>
    </row>
    <row r="4" spans="1:11" ht="15" x14ac:dyDescent="0.25">
      <c r="A4" s="53" t="s">
        <v>217</v>
      </c>
      <c r="B4" s="54"/>
      <c r="J4" s="43" t="s">
        <v>218</v>
      </c>
    </row>
    <row r="5" spans="1:11" ht="13.9" customHeight="1" x14ac:dyDescent="0.25">
      <c r="A5" s="59" t="s">
        <v>219</v>
      </c>
      <c r="B5" s="60"/>
      <c r="E5" s="15"/>
    </row>
    <row r="6" spans="1:11" s="16" customFormat="1" ht="30" x14ac:dyDescent="0.25">
      <c r="A6" s="148" t="s">
        <v>220</v>
      </c>
      <c r="B6" s="148" t="s">
        <v>221</v>
      </c>
      <c r="C6" s="148" t="s">
        <v>222</v>
      </c>
      <c r="D6" s="148" t="s">
        <v>223</v>
      </c>
      <c r="E6" s="148" t="s">
        <v>224</v>
      </c>
      <c r="F6" s="148" t="s">
        <v>225</v>
      </c>
      <c r="G6" s="148" t="s">
        <v>226</v>
      </c>
      <c r="H6" s="148" t="s">
        <v>227</v>
      </c>
      <c r="I6" s="148" t="s">
        <v>228</v>
      </c>
    </row>
    <row r="7" spans="1:11" x14ac:dyDescent="0.25">
      <c r="A7" s="52" t="s">
        <v>229</v>
      </c>
      <c r="B7" s="47">
        <f>+$B$3*C7</f>
        <v>0</v>
      </c>
      <c r="C7" s="55"/>
      <c r="D7" s="56"/>
      <c r="E7" s="57"/>
      <c r="F7" s="47">
        <f>+((E7*B7)/12)*D7</f>
        <v>0</v>
      </c>
      <c r="G7" s="47"/>
      <c r="H7" s="47"/>
      <c r="I7" s="47"/>
      <c r="J7" s="15"/>
    </row>
    <row r="8" spans="1:11" x14ac:dyDescent="0.25">
      <c r="A8" s="53" t="s">
        <v>230</v>
      </c>
      <c r="B8" s="48">
        <f>+$B$3*C8</f>
        <v>0</v>
      </c>
      <c r="C8" s="58"/>
      <c r="D8" s="54"/>
      <c r="E8" s="233"/>
      <c r="F8" s="48">
        <f>+((E8*B8)/12)*D8</f>
        <v>0</v>
      </c>
      <c r="G8" s="48"/>
      <c r="H8" s="48"/>
      <c r="I8" s="48"/>
      <c r="J8" s="15"/>
    </row>
    <row r="9" spans="1:11" x14ac:dyDescent="0.25">
      <c r="A9" s="52" t="s">
        <v>231</v>
      </c>
      <c r="B9" s="49">
        <f>+($B$5+B3)*C9</f>
        <v>0</v>
      </c>
      <c r="C9" s="55"/>
      <c r="D9" s="56"/>
      <c r="E9" s="57"/>
      <c r="F9" s="47">
        <f>+((E9*B9)/12)*D9</f>
        <v>0</v>
      </c>
      <c r="G9" s="47"/>
      <c r="H9" s="47"/>
      <c r="I9" s="47"/>
      <c r="J9" s="15"/>
    </row>
    <row r="10" spans="1:11" ht="28.5" x14ac:dyDescent="0.25">
      <c r="A10" s="53" t="s">
        <v>232</v>
      </c>
      <c r="B10" s="48">
        <f>+$B$3*C10</f>
        <v>0</v>
      </c>
      <c r="C10" s="58"/>
      <c r="D10" s="54"/>
      <c r="E10" s="233"/>
      <c r="F10" s="48">
        <f>+((E10*B10)/12)*D10</f>
        <v>0</v>
      </c>
      <c r="G10" s="48"/>
      <c r="H10" s="48"/>
      <c r="I10" s="48"/>
      <c r="J10" s="15"/>
    </row>
    <row r="11" spans="1:11" x14ac:dyDescent="0.25">
      <c r="A11" s="52" t="s">
        <v>233</v>
      </c>
      <c r="B11" s="47">
        <f>+$B$5*C11</f>
        <v>0</v>
      </c>
      <c r="C11" s="55"/>
      <c r="D11" s="56"/>
      <c r="E11" s="57"/>
      <c r="F11" s="47">
        <f>+((E11*B11)/12)*D11</f>
        <v>0</v>
      </c>
      <c r="G11" s="47"/>
      <c r="H11" s="47">
        <f>+(F11*1.19)</f>
        <v>0</v>
      </c>
      <c r="I11" s="47">
        <f>+H11/10</f>
        <v>0</v>
      </c>
      <c r="J11" s="15"/>
    </row>
    <row r="12" spans="1:11" x14ac:dyDescent="0.25">
      <c r="B12" s="17"/>
    </row>
    <row r="13" spans="1:11" x14ac:dyDescent="0.25">
      <c r="A13" s="288" t="s">
        <v>234</v>
      </c>
      <c r="B13" s="288"/>
      <c r="C13" s="288"/>
      <c r="D13" s="288"/>
      <c r="E13" s="288"/>
      <c r="F13" s="288"/>
      <c r="G13" s="288"/>
      <c r="H13" s="288"/>
      <c r="I13" s="288"/>
    </row>
    <row r="14" spans="1:11" x14ac:dyDescent="0.25">
      <c r="A14" s="288"/>
      <c r="B14" s="288"/>
      <c r="C14" s="288"/>
      <c r="D14" s="288"/>
      <c r="E14" s="288"/>
      <c r="F14" s="288"/>
      <c r="G14" s="288"/>
      <c r="H14" s="288"/>
      <c r="I14" s="288"/>
    </row>
    <row r="16" spans="1:11" x14ac:dyDescent="0.25">
      <c r="B16" s="17"/>
      <c r="C16" s="18"/>
    </row>
    <row r="17" spans="2:6" x14ac:dyDescent="0.25">
      <c r="B17" s="17"/>
      <c r="E17" s="17"/>
      <c r="F17" s="15"/>
    </row>
    <row r="18" spans="2:6" x14ac:dyDescent="0.25">
      <c r="B18" s="17"/>
    </row>
    <row r="19" spans="2:6" x14ac:dyDescent="0.25">
      <c r="B19" s="17"/>
      <c r="E19" s="17"/>
    </row>
    <row r="20" spans="2:6" x14ac:dyDescent="0.25">
      <c r="B20" s="17"/>
    </row>
  </sheetData>
  <mergeCells count="2">
    <mergeCell ref="A1:I1"/>
    <mergeCell ref="A13:I14"/>
  </mergeCells>
  <pageMargins left="0.70866141732283472" right="0.70866141732283472" top="0.74803149606299213" bottom="0.74803149606299213" header="0.31496062992125984" footer="0.31496062992125984"/>
  <pageSetup scale="82"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4"/>
  <sheetViews>
    <sheetView view="pageBreakPreview" topLeftCell="A17" zoomScale="120" zoomScaleNormal="90" zoomScaleSheetLayoutView="120" workbookViewId="0">
      <selection activeCell="C3" sqref="C3:F18"/>
    </sheetView>
  </sheetViews>
  <sheetFormatPr baseColWidth="10" defaultColWidth="11.42578125" defaultRowHeight="14.25" x14ac:dyDescent="0.2"/>
  <cols>
    <col min="1" max="1" width="24.28515625" style="13" customWidth="1"/>
    <col min="2" max="2" width="8.85546875" style="14" customWidth="1"/>
    <col min="3" max="3" width="13.28515625" style="13" bestFit="1" customWidth="1"/>
    <col min="4" max="4" width="10.5703125" style="13" customWidth="1"/>
    <col min="5" max="5" width="18.5703125" style="13" customWidth="1"/>
    <col min="6" max="6" width="10.42578125" style="13" customWidth="1"/>
    <col min="7" max="7" width="13.42578125" style="13" customWidth="1"/>
    <col min="8" max="10" width="11.42578125" style="13"/>
    <col min="11" max="11" width="15" style="13" customWidth="1"/>
    <col min="12" max="256" width="11.42578125" style="13"/>
    <col min="257" max="257" width="18.85546875" style="13" bestFit="1" customWidth="1"/>
    <col min="258" max="258" width="7.28515625" style="13" bestFit="1" customWidth="1"/>
    <col min="259" max="259" width="14.140625" style="13" bestFit="1" customWidth="1"/>
    <col min="260" max="260" width="17.5703125" style="13" bestFit="1" customWidth="1"/>
    <col min="261" max="261" width="17" style="13" bestFit="1" customWidth="1"/>
    <col min="262" max="262" width="17" style="13" customWidth="1"/>
    <col min="263" max="263" width="14.5703125" style="13" bestFit="1" customWidth="1"/>
    <col min="264" max="512" width="11.42578125" style="13"/>
    <col min="513" max="513" width="18.85546875" style="13" bestFit="1" customWidth="1"/>
    <col min="514" max="514" width="7.28515625" style="13" bestFit="1" customWidth="1"/>
    <col min="515" max="515" width="14.140625" style="13" bestFit="1" customWidth="1"/>
    <col min="516" max="516" width="17.5703125" style="13" bestFit="1" customWidth="1"/>
    <col min="517" max="517" width="17" style="13" bestFit="1" customWidth="1"/>
    <col min="518" max="518" width="17" style="13" customWidth="1"/>
    <col min="519" max="519" width="14.5703125" style="13" bestFit="1" customWidth="1"/>
    <col min="520" max="768" width="11.42578125" style="13"/>
    <col min="769" max="769" width="18.85546875" style="13" bestFit="1" customWidth="1"/>
    <col min="770" max="770" width="7.28515625" style="13" bestFit="1" customWidth="1"/>
    <col min="771" max="771" width="14.140625" style="13" bestFit="1" customWidth="1"/>
    <col min="772" max="772" width="17.5703125" style="13" bestFit="1" customWidth="1"/>
    <col min="773" max="773" width="17" style="13" bestFit="1" customWidth="1"/>
    <col min="774" max="774" width="17" style="13" customWidth="1"/>
    <col min="775" max="775" width="14.5703125" style="13" bestFit="1" customWidth="1"/>
    <col min="776" max="1024" width="11.42578125" style="13"/>
    <col min="1025" max="1025" width="18.85546875" style="13" bestFit="1" customWidth="1"/>
    <col min="1026" max="1026" width="7.28515625" style="13" bestFit="1" customWidth="1"/>
    <col min="1027" max="1027" width="14.140625" style="13" bestFit="1" customWidth="1"/>
    <col min="1028" max="1028" width="17.5703125" style="13" bestFit="1" customWidth="1"/>
    <col min="1029" max="1029" width="17" style="13" bestFit="1" customWidth="1"/>
    <col min="1030" max="1030" width="17" style="13" customWidth="1"/>
    <col min="1031" max="1031" width="14.5703125" style="13" bestFit="1" customWidth="1"/>
    <col min="1032" max="1280" width="11.42578125" style="13"/>
    <col min="1281" max="1281" width="18.85546875" style="13" bestFit="1" customWidth="1"/>
    <col min="1282" max="1282" width="7.28515625" style="13" bestFit="1" customWidth="1"/>
    <col min="1283" max="1283" width="14.140625" style="13" bestFit="1" customWidth="1"/>
    <col min="1284" max="1284" width="17.5703125" style="13" bestFit="1" customWidth="1"/>
    <col min="1285" max="1285" width="17" style="13" bestFit="1" customWidth="1"/>
    <col min="1286" max="1286" width="17" style="13" customWidth="1"/>
    <col min="1287" max="1287" width="14.5703125" style="13" bestFit="1" customWidth="1"/>
    <col min="1288" max="1536" width="11.42578125" style="13"/>
    <col min="1537" max="1537" width="18.85546875" style="13" bestFit="1" customWidth="1"/>
    <col min="1538" max="1538" width="7.28515625" style="13" bestFit="1" customWidth="1"/>
    <col min="1539" max="1539" width="14.140625" style="13" bestFit="1" customWidth="1"/>
    <col min="1540" max="1540" width="17.5703125" style="13" bestFit="1" customWidth="1"/>
    <col min="1541" max="1541" width="17" style="13" bestFit="1" customWidth="1"/>
    <col min="1542" max="1542" width="17" style="13" customWidth="1"/>
    <col min="1543" max="1543" width="14.5703125" style="13" bestFit="1" customWidth="1"/>
    <col min="1544" max="1792" width="11.42578125" style="13"/>
    <col min="1793" max="1793" width="18.85546875" style="13" bestFit="1" customWidth="1"/>
    <col min="1794" max="1794" width="7.28515625" style="13" bestFit="1" customWidth="1"/>
    <col min="1795" max="1795" width="14.140625" style="13" bestFit="1" customWidth="1"/>
    <col min="1796" max="1796" width="17.5703125" style="13" bestFit="1" customWidth="1"/>
    <col min="1797" max="1797" width="17" style="13" bestFit="1" customWidth="1"/>
    <col min="1798" max="1798" width="17" style="13" customWidth="1"/>
    <col min="1799" max="1799" width="14.5703125" style="13" bestFit="1" customWidth="1"/>
    <col min="1800" max="2048" width="11.42578125" style="13"/>
    <col min="2049" max="2049" width="18.85546875" style="13" bestFit="1" customWidth="1"/>
    <col min="2050" max="2050" width="7.28515625" style="13" bestFit="1" customWidth="1"/>
    <col min="2051" max="2051" width="14.140625" style="13" bestFit="1" customWidth="1"/>
    <col min="2052" max="2052" width="17.5703125" style="13" bestFit="1" customWidth="1"/>
    <col min="2053" max="2053" width="17" style="13" bestFit="1" customWidth="1"/>
    <col min="2054" max="2054" width="17" style="13" customWidth="1"/>
    <col min="2055" max="2055" width="14.5703125" style="13" bestFit="1" customWidth="1"/>
    <col min="2056" max="2304" width="11.42578125" style="13"/>
    <col min="2305" max="2305" width="18.85546875" style="13" bestFit="1" customWidth="1"/>
    <col min="2306" max="2306" width="7.28515625" style="13" bestFit="1" customWidth="1"/>
    <col min="2307" max="2307" width="14.140625" style="13" bestFit="1" customWidth="1"/>
    <col min="2308" max="2308" width="17.5703125" style="13" bestFit="1" customWidth="1"/>
    <col min="2309" max="2309" width="17" style="13" bestFit="1" customWidth="1"/>
    <col min="2310" max="2310" width="17" style="13" customWidth="1"/>
    <col min="2311" max="2311" width="14.5703125" style="13" bestFit="1" customWidth="1"/>
    <col min="2312" max="2560" width="11.42578125" style="13"/>
    <col min="2561" max="2561" width="18.85546875" style="13" bestFit="1" customWidth="1"/>
    <col min="2562" max="2562" width="7.28515625" style="13" bestFit="1" customWidth="1"/>
    <col min="2563" max="2563" width="14.140625" style="13" bestFit="1" customWidth="1"/>
    <col min="2564" max="2564" width="17.5703125" style="13" bestFit="1" customWidth="1"/>
    <col min="2565" max="2565" width="17" style="13" bestFit="1" customWidth="1"/>
    <col min="2566" max="2566" width="17" style="13" customWidth="1"/>
    <col min="2567" max="2567" width="14.5703125" style="13" bestFit="1" customWidth="1"/>
    <col min="2568" max="2816" width="11.42578125" style="13"/>
    <col min="2817" max="2817" width="18.85546875" style="13" bestFit="1" customWidth="1"/>
    <col min="2818" max="2818" width="7.28515625" style="13" bestFit="1" customWidth="1"/>
    <col min="2819" max="2819" width="14.140625" style="13" bestFit="1" customWidth="1"/>
    <col min="2820" max="2820" width="17.5703125" style="13" bestFit="1" customWidth="1"/>
    <col min="2821" max="2821" width="17" style="13" bestFit="1" customWidth="1"/>
    <col min="2822" max="2822" width="17" style="13" customWidth="1"/>
    <col min="2823" max="2823" width="14.5703125" style="13" bestFit="1" customWidth="1"/>
    <col min="2824" max="3072" width="11.42578125" style="13"/>
    <col min="3073" max="3073" width="18.85546875" style="13" bestFit="1" customWidth="1"/>
    <col min="3074" max="3074" width="7.28515625" style="13" bestFit="1" customWidth="1"/>
    <col min="3075" max="3075" width="14.140625" style="13" bestFit="1" customWidth="1"/>
    <col min="3076" max="3076" width="17.5703125" style="13" bestFit="1" customWidth="1"/>
    <col min="3077" max="3077" width="17" style="13" bestFit="1" customWidth="1"/>
    <col min="3078" max="3078" width="17" style="13" customWidth="1"/>
    <col min="3079" max="3079" width="14.5703125" style="13" bestFit="1" customWidth="1"/>
    <col min="3080" max="3328" width="11.42578125" style="13"/>
    <col min="3329" max="3329" width="18.85546875" style="13" bestFit="1" customWidth="1"/>
    <col min="3330" max="3330" width="7.28515625" style="13" bestFit="1" customWidth="1"/>
    <col min="3331" max="3331" width="14.140625" style="13" bestFit="1" customWidth="1"/>
    <col min="3332" max="3332" width="17.5703125" style="13" bestFit="1" customWidth="1"/>
    <col min="3333" max="3333" width="17" style="13" bestFit="1" customWidth="1"/>
    <col min="3334" max="3334" width="17" style="13" customWidth="1"/>
    <col min="3335" max="3335" width="14.5703125" style="13" bestFit="1" customWidth="1"/>
    <col min="3336" max="3584" width="11.42578125" style="13"/>
    <col min="3585" max="3585" width="18.85546875" style="13" bestFit="1" customWidth="1"/>
    <col min="3586" max="3586" width="7.28515625" style="13" bestFit="1" customWidth="1"/>
    <col min="3587" max="3587" width="14.140625" style="13" bestFit="1" customWidth="1"/>
    <col min="3588" max="3588" width="17.5703125" style="13" bestFit="1" customWidth="1"/>
    <col min="3589" max="3589" width="17" style="13" bestFit="1" customWidth="1"/>
    <col min="3590" max="3590" width="17" style="13" customWidth="1"/>
    <col min="3591" max="3591" width="14.5703125" style="13" bestFit="1" customWidth="1"/>
    <col min="3592" max="3840" width="11.42578125" style="13"/>
    <col min="3841" max="3841" width="18.85546875" style="13" bestFit="1" customWidth="1"/>
    <col min="3842" max="3842" width="7.28515625" style="13" bestFit="1" customWidth="1"/>
    <col min="3843" max="3843" width="14.140625" style="13" bestFit="1" customWidth="1"/>
    <col min="3844" max="3844" width="17.5703125" style="13" bestFit="1" customWidth="1"/>
    <col min="3845" max="3845" width="17" style="13" bestFit="1" customWidth="1"/>
    <col min="3846" max="3846" width="17" style="13" customWidth="1"/>
    <col min="3847" max="3847" width="14.5703125" style="13" bestFit="1" customWidth="1"/>
    <col min="3848" max="4096" width="11.42578125" style="13"/>
    <col min="4097" max="4097" width="18.85546875" style="13" bestFit="1" customWidth="1"/>
    <col min="4098" max="4098" width="7.28515625" style="13" bestFit="1" customWidth="1"/>
    <col min="4099" max="4099" width="14.140625" style="13" bestFit="1" customWidth="1"/>
    <col min="4100" max="4100" width="17.5703125" style="13" bestFit="1" customWidth="1"/>
    <col min="4101" max="4101" width="17" style="13" bestFit="1" customWidth="1"/>
    <col min="4102" max="4102" width="17" style="13" customWidth="1"/>
    <col min="4103" max="4103" width="14.5703125" style="13" bestFit="1" customWidth="1"/>
    <col min="4104" max="4352" width="11.42578125" style="13"/>
    <col min="4353" max="4353" width="18.85546875" style="13" bestFit="1" customWidth="1"/>
    <col min="4354" max="4354" width="7.28515625" style="13" bestFit="1" customWidth="1"/>
    <col min="4355" max="4355" width="14.140625" style="13" bestFit="1" customWidth="1"/>
    <col min="4356" max="4356" width="17.5703125" style="13" bestFit="1" customWidth="1"/>
    <col min="4357" max="4357" width="17" style="13" bestFit="1" customWidth="1"/>
    <col min="4358" max="4358" width="17" style="13" customWidth="1"/>
    <col min="4359" max="4359" width="14.5703125" style="13" bestFit="1" customWidth="1"/>
    <col min="4360" max="4608" width="11.42578125" style="13"/>
    <col min="4609" max="4609" width="18.85546875" style="13" bestFit="1" customWidth="1"/>
    <col min="4610" max="4610" width="7.28515625" style="13" bestFit="1" customWidth="1"/>
    <col min="4611" max="4611" width="14.140625" style="13" bestFit="1" customWidth="1"/>
    <col min="4612" max="4612" width="17.5703125" style="13" bestFit="1" customWidth="1"/>
    <col min="4613" max="4613" width="17" style="13" bestFit="1" customWidth="1"/>
    <col min="4614" max="4614" width="17" style="13" customWidth="1"/>
    <col min="4615" max="4615" width="14.5703125" style="13" bestFit="1" customWidth="1"/>
    <col min="4616" max="4864" width="11.42578125" style="13"/>
    <col min="4865" max="4865" width="18.85546875" style="13" bestFit="1" customWidth="1"/>
    <col min="4866" max="4866" width="7.28515625" style="13" bestFit="1" customWidth="1"/>
    <col min="4867" max="4867" width="14.140625" style="13" bestFit="1" customWidth="1"/>
    <col min="4868" max="4868" width="17.5703125" style="13" bestFit="1" customWidth="1"/>
    <col min="4869" max="4869" width="17" style="13" bestFit="1" customWidth="1"/>
    <col min="4870" max="4870" width="17" style="13" customWidth="1"/>
    <col min="4871" max="4871" width="14.5703125" style="13" bestFit="1" customWidth="1"/>
    <col min="4872" max="5120" width="11.42578125" style="13"/>
    <col min="5121" max="5121" width="18.85546875" style="13" bestFit="1" customWidth="1"/>
    <col min="5122" max="5122" width="7.28515625" style="13" bestFit="1" customWidth="1"/>
    <col min="5123" max="5123" width="14.140625" style="13" bestFit="1" customWidth="1"/>
    <col min="5124" max="5124" width="17.5703125" style="13" bestFit="1" customWidth="1"/>
    <col min="5125" max="5125" width="17" style="13" bestFit="1" customWidth="1"/>
    <col min="5126" max="5126" width="17" style="13" customWidth="1"/>
    <col min="5127" max="5127" width="14.5703125" style="13" bestFit="1" customWidth="1"/>
    <col min="5128" max="5376" width="11.42578125" style="13"/>
    <col min="5377" max="5377" width="18.85546875" style="13" bestFit="1" customWidth="1"/>
    <col min="5378" max="5378" width="7.28515625" style="13" bestFit="1" customWidth="1"/>
    <col min="5379" max="5379" width="14.140625" style="13" bestFit="1" customWidth="1"/>
    <col min="5380" max="5380" width="17.5703125" style="13" bestFit="1" customWidth="1"/>
    <col min="5381" max="5381" width="17" style="13" bestFit="1" customWidth="1"/>
    <col min="5382" max="5382" width="17" style="13" customWidth="1"/>
    <col min="5383" max="5383" width="14.5703125" style="13" bestFit="1" customWidth="1"/>
    <col min="5384" max="5632" width="11.42578125" style="13"/>
    <col min="5633" max="5633" width="18.85546875" style="13" bestFit="1" customWidth="1"/>
    <col min="5634" max="5634" width="7.28515625" style="13" bestFit="1" customWidth="1"/>
    <col min="5635" max="5635" width="14.140625" style="13" bestFit="1" customWidth="1"/>
    <col min="5636" max="5636" width="17.5703125" style="13" bestFit="1" customWidth="1"/>
    <col min="5637" max="5637" width="17" style="13" bestFit="1" customWidth="1"/>
    <col min="5638" max="5638" width="17" style="13" customWidth="1"/>
    <col min="5639" max="5639" width="14.5703125" style="13" bestFit="1" customWidth="1"/>
    <col min="5640" max="5888" width="11.42578125" style="13"/>
    <col min="5889" max="5889" width="18.85546875" style="13" bestFit="1" customWidth="1"/>
    <col min="5890" max="5890" width="7.28515625" style="13" bestFit="1" customWidth="1"/>
    <col min="5891" max="5891" width="14.140625" style="13" bestFit="1" customWidth="1"/>
    <col min="5892" max="5892" width="17.5703125" style="13" bestFit="1" customWidth="1"/>
    <col min="5893" max="5893" width="17" style="13" bestFit="1" customWidth="1"/>
    <col min="5894" max="5894" width="17" style="13" customWidth="1"/>
    <col min="5895" max="5895" width="14.5703125" style="13" bestFit="1" customWidth="1"/>
    <col min="5896" max="6144" width="11.42578125" style="13"/>
    <col min="6145" max="6145" width="18.85546875" style="13" bestFit="1" customWidth="1"/>
    <col min="6146" max="6146" width="7.28515625" style="13" bestFit="1" customWidth="1"/>
    <col min="6147" max="6147" width="14.140625" style="13" bestFit="1" customWidth="1"/>
    <col min="6148" max="6148" width="17.5703125" style="13" bestFit="1" customWidth="1"/>
    <col min="6149" max="6149" width="17" style="13" bestFit="1" customWidth="1"/>
    <col min="6150" max="6150" width="17" style="13" customWidth="1"/>
    <col min="6151" max="6151" width="14.5703125" style="13" bestFit="1" customWidth="1"/>
    <col min="6152" max="6400" width="11.42578125" style="13"/>
    <col min="6401" max="6401" width="18.85546875" style="13" bestFit="1" customWidth="1"/>
    <col min="6402" max="6402" width="7.28515625" style="13" bestFit="1" customWidth="1"/>
    <col min="6403" max="6403" width="14.140625" style="13" bestFit="1" customWidth="1"/>
    <col min="6404" max="6404" width="17.5703125" style="13" bestFit="1" customWidth="1"/>
    <col min="6405" max="6405" width="17" style="13" bestFit="1" customWidth="1"/>
    <col min="6406" max="6406" width="17" style="13" customWidth="1"/>
    <col min="6407" max="6407" width="14.5703125" style="13" bestFit="1" customWidth="1"/>
    <col min="6408" max="6656" width="11.42578125" style="13"/>
    <col min="6657" max="6657" width="18.85546875" style="13" bestFit="1" customWidth="1"/>
    <col min="6658" max="6658" width="7.28515625" style="13" bestFit="1" customWidth="1"/>
    <col min="6659" max="6659" width="14.140625" style="13" bestFit="1" customWidth="1"/>
    <col min="6660" max="6660" width="17.5703125" style="13" bestFit="1" customWidth="1"/>
    <col min="6661" max="6661" width="17" style="13" bestFit="1" customWidth="1"/>
    <col min="6662" max="6662" width="17" style="13" customWidth="1"/>
    <col min="6663" max="6663" width="14.5703125" style="13" bestFit="1" customWidth="1"/>
    <col min="6664" max="6912" width="11.42578125" style="13"/>
    <col min="6913" max="6913" width="18.85546875" style="13" bestFit="1" customWidth="1"/>
    <col min="6914" max="6914" width="7.28515625" style="13" bestFit="1" customWidth="1"/>
    <col min="6915" max="6915" width="14.140625" style="13" bestFit="1" customWidth="1"/>
    <col min="6916" max="6916" width="17.5703125" style="13" bestFit="1" customWidth="1"/>
    <col min="6917" max="6917" width="17" style="13" bestFit="1" customWidth="1"/>
    <col min="6918" max="6918" width="17" style="13" customWidth="1"/>
    <col min="6919" max="6919" width="14.5703125" style="13" bestFit="1" customWidth="1"/>
    <col min="6920" max="7168" width="11.42578125" style="13"/>
    <col min="7169" max="7169" width="18.85546875" style="13" bestFit="1" customWidth="1"/>
    <col min="7170" max="7170" width="7.28515625" style="13" bestFit="1" customWidth="1"/>
    <col min="7171" max="7171" width="14.140625" style="13" bestFit="1" customWidth="1"/>
    <col min="7172" max="7172" width="17.5703125" style="13" bestFit="1" customWidth="1"/>
    <col min="7173" max="7173" width="17" style="13" bestFit="1" customWidth="1"/>
    <col min="7174" max="7174" width="17" style="13" customWidth="1"/>
    <col min="7175" max="7175" width="14.5703125" style="13" bestFit="1" customWidth="1"/>
    <col min="7176" max="7424" width="11.42578125" style="13"/>
    <col min="7425" max="7425" width="18.85546875" style="13" bestFit="1" customWidth="1"/>
    <col min="7426" max="7426" width="7.28515625" style="13" bestFit="1" customWidth="1"/>
    <col min="7427" max="7427" width="14.140625" style="13" bestFit="1" customWidth="1"/>
    <col min="7428" max="7428" width="17.5703125" style="13" bestFit="1" customWidth="1"/>
    <col min="7429" max="7429" width="17" style="13" bestFit="1" customWidth="1"/>
    <col min="7430" max="7430" width="17" style="13" customWidth="1"/>
    <col min="7431" max="7431" width="14.5703125" style="13" bestFit="1" customWidth="1"/>
    <col min="7432" max="7680" width="11.42578125" style="13"/>
    <col min="7681" max="7681" width="18.85546875" style="13" bestFit="1" customWidth="1"/>
    <col min="7682" max="7682" width="7.28515625" style="13" bestFit="1" customWidth="1"/>
    <col min="7683" max="7683" width="14.140625" style="13" bestFit="1" customWidth="1"/>
    <col min="7684" max="7684" width="17.5703125" style="13" bestFit="1" customWidth="1"/>
    <col min="7685" max="7685" width="17" style="13" bestFit="1" customWidth="1"/>
    <col min="7686" max="7686" width="17" style="13" customWidth="1"/>
    <col min="7687" max="7687" width="14.5703125" style="13" bestFit="1" customWidth="1"/>
    <col min="7688" max="7936" width="11.42578125" style="13"/>
    <col min="7937" max="7937" width="18.85546875" style="13" bestFit="1" customWidth="1"/>
    <col min="7938" max="7938" width="7.28515625" style="13" bestFit="1" customWidth="1"/>
    <col min="7939" max="7939" width="14.140625" style="13" bestFit="1" customWidth="1"/>
    <col min="7940" max="7940" width="17.5703125" style="13" bestFit="1" customWidth="1"/>
    <col min="7941" max="7941" width="17" style="13" bestFit="1" customWidth="1"/>
    <col min="7942" max="7942" width="17" style="13" customWidth="1"/>
    <col min="7943" max="7943" width="14.5703125" style="13" bestFit="1" customWidth="1"/>
    <col min="7944" max="8192" width="11.42578125" style="13"/>
    <col min="8193" max="8193" width="18.85546875" style="13" bestFit="1" customWidth="1"/>
    <col min="8194" max="8194" width="7.28515625" style="13" bestFit="1" customWidth="1"/>
    <col min="8195" max="8195" width="14.140625" style="13" bestFit="1" customWidth="1"/>
    <col min="8196" max="8196" width="17.5703125" style="13" bestFit="1" customWidth="1"/>
    <col min="8197" max="8197" width="17" style="13" bestFit="1" customWidth="1"/>
    <col min="8198" max="8198" width="17" style="13" customWidth="1"/>
    <col min="8199" max="8199" width="14.5703125" style="13" bestFit="1" customWidth="1"/>
    <col min="8200" max="8448" width="11.42578125" style="13"/>
    <col min="8449" max="8449" width="18.85546875" style="13" bestFit="1" customWidth="1"/>
    <col min="8450" max="8450" width="7.28515625" style="13" bestFit="1" customWidth="1"/>
    <col min="8451" max="8451" width="14.140625" style="13" bestFit="1" customWidth="1"/>
    <col min="8452" max="8452" width="17.5703125" style="13" bestFit="1" customWidth="1"/>
    <col min="8453" max="8453" width="17" style="13" bestFit="1" customWidth="1"/>
    <col min="8454" max="8454" width="17" style="13" customWidth="1"/>
    <col min="8455" max="8455" width="14.5703125" style="13" bestFit="1" customWidth="1"/>
    <col min="8456" max="8704" width="11.42578125" style="13"/>
    <col min="8705" max="8705" width="18.85546875" style="13" bestFit="1" customWidth="1"/>
    <col min="8706" max="8706" width="7.28515625" style="13" bestFit="1" customWidth="1"/>
    <col min="8707" max="8707" width="14.140625" style="13" bestFit="1" customWidth="1"/>
    <col min="8708" max="8708" width="17.5703125" style="13" bestFit="1" customWidth="1"/>
    <col min="8709" max="8709" width="17" style="13" bestFit="1" customWidth="1"/>
    <col min="8710" max="8710" width="17" style="13" customWidth="1"/>
    <col min="8711" max="8711" width="14.5703125" style="13" bestFit="1" customWidth="1"/>
    <col min="8712" max="8960" width="11.42578125" style="13"/>
    <col min="8961" max="8961" width="18.85546875" style="13" bestFit="1" customWidth="1"/>
    <col min="8962" max="8962" width="7.28515625" style="13" bestFit="1" customWidth="1"/>
    <col min="8963" max="8963" width="14.140625" style="13" bestFit="1" customWidth="1"/>
    <col min="8964" max="8964" width="17.5703125" style="13" bestFit="1" customWidth="1"/>
    <col min="8965" max="8965" width="17" style="13" bestFit="1" customWidth="1"/>
    <col min="8966" max="8966" width="17" style="13" customWidth="1"/>
    <col min="8967" max="8967" width="14.5703125" style="13" bestFit="1" customWidth="1"/>
    <col min="8968" max="9216" width="11.42578125" style="13"/>
    <col min="9217" max="9217" width="18.85546875" style="13" bestFit="1" customWidth="1"/>
    <col min="9218" max="9218" width="7.28515625" style="13" bestFit="1" customWidth="1"/>
    <col min="9219" max="9219" width="14.140625" style="13" bestFit="1" customWidth="1"/>
    <col min="9220" max="9220" width="17.5703125" style="13" bestFit="1" customWidth="1"/>
    <col min="9221" max="9221" width="17" style="13" bestFit="1" customWidth="1"/>
    <col min="9222" max="9222" width="17" style="13" customWidth="1"/>
    <col min="9223" max="9223" width="14.5703125" style="13" bestFit="1" customWidth="1"/>
    <col min="9224" max="9472" width="11.42578125" style="13"/>
    <col min="9473" max="9473" width="18.85546875" style="13" bestFit="1" customWidth="1"/>
    <col min="9474" max="9474" width="7.28515625" style="13" bestFit="1" customWidth="1"/>
    <col min="9475" max="9475" width="14.140625" style="13" bestFit="1" customWidth="1"/>
    <col min="9476" max="9476" width="17.5703125" style="13" bestFit="1" customWidth="1"/>
    <col min="9477" max="9477" width="17" style="13" bestFit="1" customWidth="1"/>
    <col min="9478" max="9478" width="17" style="13" customWidth="1"/>
    <col min="9479" max="9479" width="14.5703125" style="13" bestFit="1" customWidth="1"/>
    <col min="9480" max="9728" width="11.42578125" style="13"/>
    <col min="9729" max="9729" width="18.85546875" style="13" bestFit="1" customWidth="1"/>
    <col min="9730" max="9730" width="7.28515625" style="13" bestFit="1" customWidth="1"/>
    <col min="9731" max="9731" width="14.140625" style="13" bestFit="1" customWidth="1"/>
    <col min="9732" max="9732" width="17.5703125" style="13" bestFit="1" customWidth="1"/>
    <col min="9733" max="9733" width="17" style="13" bestFit="1" customWidth="1"/>
    <col min="9734" max="9734" width="17" style="13" customWidth="1"/>
    <col min="9735" max="9735" width="14.5703125" style="13" bestFit="1" customWidth="1"/>
    <col min="9736" max="9984" width="11.42578125" style="13"/>
    <col min="9985" max="9985" width="18.85546875" style="13" bestFit="1" customWidth="1"/>
    <col min="9986" max="9986" width="7.28515625" style="13" bestFit="1" customWidth="1"/>
    <col min="9987" max="9987" width="14.140625" style="13" bestFit="1" customWidth="1"/>
    <col min="9988" max="9988" width="17.5703125" style="13" bestFit="1" customWidth="1"/>
    <col min="9989" max="9989" width="17" style="13" bestFit="1" customWidth="1"/>
    <col min="9990" max="9990" width="17" style="13" customWidth="1"/>
    <col min="9991" max="9991" width="14.5703125" style="13" bestFit="1" customWidth="1"/>
    <col min="9992" max="10240" width="11.42578125" style="13"/>
    <col min="10241" max="10241" width="18.85546875" style="13" bestFit="1" customWidth="1"/>
    <col min="10242" max="10242" width="7.28515625" style="13" bestFit="1" customWidth="1"/>
    <col min="10243" max="10243" width="14.140625" style="13" bestFit="1" customWidth="1"/>
    <col min="10244" max="10244" width="17.5703125" style="13" bestFit="1" customWidth="1"/>
    <col min="10245" max="10245" width="17" style="13" bestFit="1" customWidth="1"/>
    <col min="10246" max="10246" width="17" style="13" customWidth="1"/>
    <col min="10247" max="10247" width="14.5703125" style="13" bestFit="1" customWidth="1"/>
    <col min="10248" max="10496" width="11.42578125" style="13"/>
    <col min="10497" max="10497" width="18.85546875" style="13" bestFit="1" customWidth="1"/>
    <col min="10498" max="10498" width="7.28515625" style="13" bestFit="1" customWidth="1"/>
    <col min="10499" max="10499" width="14.140625" style="13" bestFit="1" customWidth="1"/>
    <col min="10500" max="10500" width="17.5703125" style="13" bestFit="1" customWidth="1"/>
    <col min="10501" max="10501" width="17" style="13" bestFit="1" customWidth="1"/>
    <col min="10502" max="10502" width="17" style="13" customWidth="1"/>
    <col min="10503" max="10503" width="14.5703125" style="13" bestFit="1" customWidth="1"/>
    <col min="10504" max="10752" width="11.42578125" style="13"/>
    <col min="10753" max="10753" width="18.85546875" style="13" bestFit="1" customWidth="1"/>
    <col min="10754" max="10754" width="7.28515625" style="13" bestFit="1" customWidth="1"/>
    <col min="10755" max="10755" width="14.140625" style="13" bestFit="1" customWidth="1"/>
    <col min="10756" max="10756" width="17.5703125" style="13" bestFit="1" customWidth="1"/>
    <col min="10757" max="10757" width="17" style="13" bestFit="1" customWidth="1"/>
    <col min="10758" max="10758" width="17" style="13" customWidth="1"/>
    <col min="10759" max="10759" width="14.5703125" style="13" bestFit="1" customWidth="1"/>
    <col min="10760" max="11008" width="11.42578125" style="13"/>
    <col min="11009" max="11009" width="18.85546875" style="13" bestFit="1" customWidth="1"/>
    <col min="11010" max="11010" width="7.28515625" style="13" bestFit="1" customWidth="1"/>
    <col min="11011" max="11011" width="14.140625" style="13" bestFit="1" customWidth="1"/>
    <col min="11012" max="11012" width="17.5703125" style="13" bestFit="1" customWidth="1"/>
    <col min="11013" max="11013" width="17" style="13" bestFit="1" customWidth="1"/>
    <col min="11014" max="11014" width="17" style="13" customWidth="1"/>
    <col min="11015" max="11015" width="14.5703125" style="13" bestFit="1" customWidth="1"/>
    <col min="11016" max="11264" width="11.42578125" style="13"/>
    <col min="11265" max="11265" width="18.85546875" style="13" bestFit="1" customWidth="1"/>
    <col min="11266" max="11266" width="7.28515625" style="13" bestFit="1" customWidth="1"/>
    <col min="11267" max="11267" width="14.140625" style="13" bestFit="1" customWidth="1"/>
    <col min="11268" max="11268" width="17.5703125" style="13" bestFit="1" customWidth="1"/>
    <col min="11269" max="11269" width="17" style="13" bestFit="1" customWidth="1"/>
    <col min="11270" max="11270" width="17" style="13" customWidth="1"/>
    <col min="11271" max="11271" width="14.5703125" style="13" bestFit="1" customWidth="1"/>
    <col min="11272" max="11520" width="11.42578125" style="13"/>
    <col min="11521" max="11521" width="18.85546875" style="13" bestFit="1" customWidth="1"/>
    <col min="11522" max="11522" width="7.28515625" style="13" bestFit="1" customWidth="1"/>
    <col min="11523" max="11523" width="14.140625" style="13" bestFit="1" customWidth="1"/>
    <col min="11524" max="11524" width="17.5703125" style="13" bestFit="1" customWidth="1"/>
    <col min="11525" max="11525" width="17" style="13" bestFit="1" customWidth="1"/>
    <col min="11526" max="11526" width="17" style="13" customWidth="1"/>
    <col min="11527" max="11527" width="14.5703125" style="13" bestFit="1" customWidth="1"/>
    <col min="11528" max="11776" width="11.42578125" style="13"/>
    <col min="11777" max="11777" width="18.85546875" style="13" bestFit="1" customWidth="1"/>
    <col min="11778" max="11778" width="7.28515625" style="13" bestFit="1" customWidth="1"/>
    <col min="11779" max="11779" width="14.140625" style="13" bestFit="1" customWidth="1"/>
    <col min="11780" max="11780" width="17.5703125" style="13" bestFit="1" customWidth="1"/>
    <col min="11781" max="11781" width="17" style="13" bestFit="1" customWidth="1"/>
    <col min="11782" max="11782" width="17" style="13" customWidth="1"/>
    <col min="11783" max="11783" width="14.5703125" style="13" bestFit="1" customWidth="1"/>
    <col min="11784" max="12032" width="11.42578125" style="13"/>
    <col min="12033" max="12033" width="18.85546875" style="13" bestFit="1" customWidth="1"/>
    <col min="12034" max="12034" width="7.28515625" style="13" bestFit="1" customWidth="1"/>
    <col min="12035" max="12035" width="14.140625" style="13" bestFit="1" customWidth="1"/>
    <col min="12036" max="12036" width="17.5703125" style="13" bestFit="1" customWidth="1"/>
    <col min="12037" max="12037" width="17" style="13" bestFit="1" customWidth="1"/>
    <col min="12038" max="12038" width="17" style="13" customWidth="1"/>
    <col min="12039" max="12039" width="14.5703125" style="13" bestFit="1" customWidth="1"/>
    <col min="12040" max="12288" width="11.42578125" style="13"/>
    <col min="12289" max="12289" width="18.85546875" style="13" bestFit="1" customWidth="1"/>
    <col min="12290" max="12290" width="7.28515625" style="13" bestFit="1" customWidth="1"/>
    <col min="12291" max="12291" width="14.140625" style="13" bestFit="1" customWidth="1"/>
    <col min="12292" max="12292" width="17.5703125" style="13" bestFit="1" customWidth="1"/>
    <col min="12293" max="12293" width="17" style="13" bestFit="1" customWidth="1"/>
    <col min="12294" max="12294" width="17" style="13" customWidth="1"/>
    <col min="12295" max="12295" width="14.5703125" style="13" bestFit="1" customWidth="1"/>
    <col min="12296" max="12544" width="11.42578125" style="13"/>
    <col min="12545" max="12545" width="18.85546875" style="13" bestFit="1" customWidth="1"/>
    <col min="12546" max="12546" width="7.28515625" style="13" bestFit="1" customWidth="1"/>
    <col min="12547" max="12547" width="14.140625" style="13" bestFit="1" customWidth="1"/>
    <col min="12548" max="12548" width="17.5703125" style="13" bestFit="1" customWidth="1"/>
    <col min="12549" max="12549" width="17" style="13" bestFit="1" customWidth="1"/>
    <col min="12550" max="12550" width="17" style="13" customWidth="1"/>
    <col min="12551" max="12551" width="14.5703125" style="13" bestFit="1" customWidth="1"/>
    <col min="12552" max="12800" width="11.42578125" style="13"/>
    <col min="12801" max="12801" width="18.85546875" style="13" bestFit="1" customWidth="1"/>
    <col min="12802" max="12802" width="7.28515625" style="13" bestFit="1" customWidth="1"/>
    <col min="12803" max="12803" width="14.140625" style="13" bestFit="1" customWidth="1"/>
    <col min="12804" max="12804" width="17.5703125" style="13" bestFit="1" customWidth="1"/>
    <col min="12805" max="12805" width="17" style="13" bestFit="1" customWidth="1"/>
    <col min="12806" max="12806" width="17" style="13" customWidth="1"/>
    <col min="12807" max="12807" width="14.5703125" style="13" bestFit="1" customWidth="1"/>
    <col min="12808" max="13056" width="11.42578125" style="13"/>
    <col min="13057" max="13057" width="18.85546875" style="13" bestFit="1" customWidth="1"/>
    <col min="13058" max="13058" width="7.28515625" style="13" bestFit="1" customWidth="1"/>
    <col min="13059" max="13059" width="14.140625" style="13" bestFit="1" customWidth="1"/>
    <col min="13060" max="13060" width="17.5703125" style="13" bestFit="1" customWidth="1"/>
    <col min="13061" max="13061" width="17" style="13" bestFit="1" customWidth="1"/>
    <col min="13062" max="13062" width="17" style="13" customWidth="1"/>
    <col min="13063" max="13063" width="14.5703125" style="13" bestFit="1" customWidth="1"/>
    <col min="13064" max="13312" width="11.42578125" style="13"/>
    <col min="13313" max="13313" width="18.85546875" style="13" bestFit="1" customWidth="1"/>
    <col min="13314" max="13314" width="7.28515625" style="13" bestFit="1" customWidth="1"/>
    <col min="13315" max="13315" width="14.140625" style="13" bestFit="1" customWidth="1"/>
    <col min="13316" max="13316" width="17.5703125" style="13" bestFit="1" customWidth="1"/>
    <col min="13317" max="13317" width="17" style="13" bestFit="1" customWidth="1"/>
    <col min="13318" max="13318" width="17" style="13" customWidth="1"/>
    <col min="13319" max="13319" width="14.5703125" style="13" bestFit="1" customWidth="1"/>
    <col min="13320" max="13568" width="11.42578125" style="13"/>
    <col min="13569" max="13569" width="18.85546875" style="13" bestFit="1" customWidth="1"/>
    <col min="13570" max="13570" width="7.28515625" style="13" bestFit="1" customWidth="1"/>
    <col min="13571" max="13571" width="14.140625" style="13" bestFit="1" customWidth="1"/>
    <col min="13572" max="13572" width="17.5703125" style="13" bestFit="1" customWidth="1"/>
    <col min="13573" max="13573" width="17" style="13" bestFit="1" customWidth="1"/>
    <col min="13574" max="13574" width="17" style="13" customWidth="1"/>
    <col min="13575" max="13575" width="14.5703125" style="13" bestFit="1" customWidth="1"/>
    <col min="13576" max="13824" width="11.42578125" style="13"/>
    <col min="13825" max="13825" width="18.85546875" style="13" bestFit="1" customWidth="1"/>
    <col min="13826" max="13826" width="7.28515625" style="13" bestFit="1" customWidth="1"/>
    <col min="13827" max="13827" width="14.140625" style="13" bestFit="1" customWidth="1"/>
    <col min="13828" max="13828" width="17.5703125" style="13" bestFit="1" customWidth="1"/>
    <col min="13829" max="13829" width="17" style="13" bestFit="1" customWidth="1"/>
    <col min="13830" max="13830" width="17" style="13" customWidth="1"/>
    <col min="13831" max="13831" width="14.5703125" style="13" bestFit="1" customWidth="1"/>
    <col min="13832" max="14080" width="11.42578125" style="13"/>
    <col min="14081" max="14081" width="18.85546875" style="13" bestFit="1" customWidth="1"/>
    <col min="14082" max="14082" width="7.28515625" style="13" bestFit="1" customWidth="1"/>
    <col min="14083" max="14083" width="14.140625" style="13" bestFit="1" customWidth="1"/>
    <col min="14084" max="14084" width="17.5703125" style="13" bestFit="1" customWidth="1"/>
    <col min="14085" max="14085" width="17" style="13" bestFit="1" customWidth="1"/>
    <col min="14086" max="14086" width="17" style="13" customWidth="1"/>
    <col min="14087" max="14087" width="14.5703125" style="13" bestFit="1" customWidth="1"/>
    <col min="14088" max="14336" width="11.42578125" style="13"/>
    <col min="14337" max="14337" width="18.85546875" style="13" bestFit="1" customWidth="1"/>
    <col min="14338" max="14338" width="7.28515625" style="13" bestFit="1" customWidth="1"/>
    <col min="14339" max="14339" width="14.140625" style="13" bestFit="1" customWidth="1"/>
    <col min="14340" max="14340" width="17.5703125" style="13" bestFit="1" customWidth="1"/>
    <col min="14341" max="14341" width="17" style="13" bestFit="1" customWidth="1"/>
    <col min="14342" max="14342" width="17" style="13" customWidth="1"/>
    <col min="14343" max="14343" width="14.5703125" style="13" bestFit="1" customWidth="1"/>
    <col min="14344" max="14592" width="11.42578125" style="13"/>
    <col min="14593" max="14593" width="18.85546875" style="13" bestFit="1" customWidth="1"/>
    <col min="14594" max="14594" width="7.28515625" style="13" bestFit="1" customWidth="1"/>
    <col min="14595" max="14595" width="14.140625" style="13" bestFit="1" customWidth="1"/>
    <col min="14596" max="14596" width="17.5703125" style="13" bestFit="1" customWidth="1"/>
    <col min="14597" max="14597" width="17" style="13" bestFit="1" customWidth="1"/>
    <col min="14598" max="14598" width="17" style="13" customWidth="1"/>
    <col min="14599" max="14599" width="14.5703125" style="13" bestFit="1" customWidth="1"/>
    <col min="14600" max="14848" width="11.42578125" style="13"/>
    <col min="14849" max="14849" width="18.85546875" style="13" bestFit="1" customWidth="1"/>
    <col min="14850" max="14850" width="7.28515625" style="13" bestFit="1" customWidth="1"/>
    <col min="14851" max="14851" width="14.140625" style="13" bestFit="1" customWidth="1"/>
    <col min="14852" max="14852" width="17.5703125" style="13" bestFit="1" customWidth="1"/>
    <col min="14853" max="14853" width="17" style="13" bestFit="1" customWidth="1"/>
    <col min="14854" max="14854" width="17" style="13" customWidth="1"/>
    <col min="14855" max="14855" width="14.5703125" style="13" bestFit="1" customWidth="1"/>
    <col min="14856" max="15104" width="11.42578125" style="13"/>
    <col min="15105" max="15105" width="18.85546875" style="13" bestFit="1" customWidth="1"/>
    <col min="15106" max="15106" width="7.28515625" style="13" bestFit="1" customWidth="1"/>
    <col min="15107" max="15107" width="14.140625" style="13" bestFit="1" customWidth="1"/>
    <col min="15108" max="15108" width="17.5703125" style="13" bestFit="1" customWidth="1"/>
    <col min="15109" max="15109" width="17" style="13" bestFit="1" customWidth="1"/>
    <col min="15110" max="15110" width="17" style="13" customWidth="1"/>
    <col min="15111" max="15111" width="14.5703125" style="13" bestFit="1" customWidth="1"/>
    <col min="15112" max="15360" width="11.42578125" style="13"/>
    <col min="15361" max="15361" width="18.85546875" style="13" bestFit="1" customWidth="1"/>
    <col min="15362" max="15362" width="7.28515625" style="13" bestFit="1" customWidth="1"/>
    <col min="15363" max="15363" width="14.140625" style="13" bestFit="1" customWidth="1"/>
    <col min="15364" max="15364" width="17.5703125" style="13" bestFit="1" customWidth="1"/>
    <col min="15365" max="15365" width="17" style="13" bestFit="1" customWidth="1"/>
    <col min="15366" max="15366" width="17" style="13" customWidth="1"/>
    <col min="15367" max="15367" width="14.5703125" style="13" bestFit="1" customWidth="1"/>
    <col min="15368" max="15616" width="11.42578125" style="13"/>
    <col min="15617" max="15617" width="18.85546875" style="13" bestFit="1" customWidth="1"/>
    <col min="15618" max="15618" width="7.28515625" style="13" bestFit="1" customWidth="1"/>
    <col min="15619" max="15619" width="14.140625" style="13" bestFit="1" customWidth="1"/>
    <col min="15620" max="15620" width="17.5703125" style="13" bestFit="1" customWidth="1"/>
    <col min="15621" max="15621" width="17" style="13" bestFit="1" customWidth="1"/>
    <col min="15622" max="15622" width="17" style="13" customWidth="1"/>
    <col min="15623" max="15623" width="14.5703125" style="13" bestFit="1" customWidth="1"/>
    <col min="15624" max="15872" width="11.42578125" style="13"/>
    <col min="15873" max="15873" width="18.85546875" style="13" bestFit="1" customWidth="1"/>
    <col min="15874" max="15874" width="7.28515625" style="13" bestFit="1" customWidth="1"/>
    <col min="15875" max="15875" width="14.140625" style="13" bestFit="1" customWidth="1"/>
    <col min="15876" max="15876" width="17.5703125" style="13" bestFit="1" customWidth="1"/>
    <col min="15877" max="15877" width="17" style="13" bestFit="1" customWidth="1"/>
    <col min="15878" max="15878" width="17" style="13" customWidth="1"/>
    <col min="15879" max="15879" width="14.5703125" style="13" bestFit="1" customWidth="1"/>
    <col min="15880" max="16128" width="11.42578125" style="13"/>
    <col min="16129" max="16129" width="18.85546875" style="13" bestFit="1" customWidth="1"/>
    <col min="16130" max="16130" width="7.28515625" style="13" bestFit="1" customWidth="1"/>
    <col min="16131" max="16131" width="14.140625" style="13" bestFit="1" customWidth="1"/>
    <col min="16132" max="16132" width="17.5703125" style="13" bestFit="1" customWidth="1"/>
    <col min="16133" max="16133" width="17" style="13" bestFit="1" customWidth="1"/>
    <col min="16134" max="16134" width="17" style="13" customWidth="1"/>
    <col min="16135" max="16135" width="14.5703125" style="13" bestFit="1" customWidth="1"/>
    <col min="16136" max="16384" width="11.42578125" style="13"/>
  </cols>
  <sheetData>
    <row r="1" spans="1:7" s="7" customFormat="1" ht="30" customHeight="1" x14ac:dyDescent="0.25">
      <c r="A1" s="289" t="s">
        <v>235</v>
      </c>
      <c r="B1" s="289"/>
      <c r="C1" s="289"/>
      <c r="D1" s="289"/>
      <c r="E1" s="289"/>
      <c r="F1" s="289"/>
      <c r="G1" s="289"/>
    </row>
    <row r="2" spans="1:7" ht="60" x14ac:dyDescent="0.2">
      <c r="A2" s="154" t="s">
        <v>164</v>
      </c>
      <c r="B2" s="154" t="s">
        <v>236</v>
      </c>
      <c r="C2" s="154" t="s">
        <v>237</v>
      </c>
      <c r="D2" s="154" t="s">
        <v>238</v>
      </c>
      <c r="E2" s="154" t="s">
        <v>239</v>
      </c>
      <c r="F2" s="154" t="s">
        <v>240</v>
      </c>
      <c r="G2" s="154" t="s">
        <v>241</v>
      </c>
    </row>
    <row r="3" spans="1:7" ht="15" x14ac:dyDescent="0.25">
      <c r="A3" s="89" t="s">
        <v>242</v>
      </c>
      <c r="B3" s="90" t="s">
        <v>243</v>
      </c>
      <c r="C3" s="91"/>
      <c r="D3" s="90"/>
      <c r="E3" s="90"/>
      <c r="F3" s="90"/>
      <c r="G3" s="92">
        <f>+F3*C3</f>
        <v>0</v>
      </c>
    </row>
    <row r="4" spans="1:7" ht="15" x14ac:dyDescent="0.25">
      <c r="A4" s="93" t="s">
        <v>244</v>
      </c>
      <c r="B4" s="94" t="s">
        <v>245</v>
      </c>
      <c r="C4" s="95"/>
      <c r="D4" s="90"/>
      <c r="E4" s="94"/>
      <c r="F4" s="94"/>
      <c r="G4" s="96">
        <f t="shared" ref="G4:G18" si="0">+F4*C4</f>
        <v>0</v>
      </c>
    </row>
    <row r="5" spans="1:7" ht="15" x14ac:dyDescent="0.25">
      <c r="A5" s="89" t="s">
        <v>246</v>
      </c>
      <c r="B5" s="90" t="s">
        <v>247</v>
      </c>
      <c r="C5" s="91"/>
      <c r="D5" s="90"/>
      <c r="E5" s="90"/>
      <c r="F5" s="90"/>
      <c r="G5" s="92">
        <f t="shared" si="0"/>
        <v>0</v>
      </c>
    </row>
    <row r="6" spans="1:7" ht="15" x14ac:dyDescent="0.25">
      <c r="A6" s="93" t="s">
        <v>248</v>
      </c>
      <c r="B6" s="94" t="s">
        <v>249</v>
      </c>
      <c r="C6" s="95"/>
      <c r="D6" s="90"/>
      <c r="E6" s="94"/>
      <c r="F6" s="94"/>
      <c r="G6" s="96">
        <f t="shared" si="0"/>
        <v>0</v>
      </c>
    </row>
    <row r="7" spans="1:7" ht="13.9" customHeight="1" x14ac:dyDescent="0.25">
      <c r="A7" s="89" t="s">
        <v>250</v>
      </c>
      <c r="B7" s="90" t="s">
        <v>251</v>
      </c>
      <c r="C7" s="91"/>
      <c r="D7" s="90"/>
      <c r="E7" s="97"/>
      <c r="F7" s="97"/>
      <c r="G7" s="92">
        <f t="shared" si="0"/>
        <v>0</v>
      </c>
    </row>
    <row r="8" spans="1:7" ht="15" x14ac:dyDescent="0.25">
      <c r="A8" s="93" t="s">
        <v>252</v>
      </c>
      <c r="B8" s="94" t="s">
        <v>247</v>
      </c>
      <c r="C8" s="95"/>
      <c r="D8" s="90"/>
      <c r="E8" s="98"/>
      <c r="F8" s="98"/>
      <c r="G8" s="96">
        <f t="shared" si="0"/>
        <v>0</v>
      </c>
    </row>
    <row r="9" spans="1:7" ht="15" x14ac:dyDescent="0.25">
      <c r="A9" s="89" t="s">
        <v>253</v>
      </c>
      <c r="B9" s="90" t="s">
        <v>247</v>
      </c>
      <c r="C9" s="91"/>
      <c r="D9" s="90"/>
      <c r="E9" s="90"/>
      <c r="F9" s="97"/>
      <c r="G9" s="92">
        <f t="shared" si="0"/>
        <v>0</v>
      </c>
    </row>
    <row r="10" spans="1:7" ht="30" x14ac:dyDescent="0.25">
      <c r="A10" s="93" t="s">
        <v>254</v>
      </c>
      <c r="B10" s="94" t="s">
        <v>247</v>
      </c>
      <c r="C10" s="95"/>
      <c r="D10" s="90"/>
      <c r="E10" s="94"/>
      <c r="F10" s="98"/>
      <c r="G10" s="96">
        <f t="shared" si="0"/>
        <v>0</v>
      </c>
    </row>
    <row r="11" spans="1:7" ht="15" x14ac:dyDescent="0.25">
      <c r="A11" s="89" t="s">
        <v>255</v>
      </c>
      <c r="B11" s="90" t="s">
        <v>251</v>
      </c>
      <c r="C11" s="91"/>
      <c r="D11" s="90"/>
      <c r="E11" s="90"/>
      <c r="F11" s="97"/>
      <c r="G11" s="92">
        <f t="shared" si="0"/>
        <v>0</v>
      </c>
    </row>
    <row r="12" spans="1:7" ht="15" x14ac:dyDescent="0.25">
      <c r="A12" s="93" t="s">
        <v>256</v>
      </c>
      <c r="B12" s="94" t="s">
        <v>247</v>
      </c>
      <c r="C12" s="95"/>
      <c r="D12" s="90"/>
      <c r="E12" s="94"/>
      <c r="F12" s="98"/>
      <c r="G12" s="96">
        <f t="shared" si="0"/>
        <v>0</v>
      </c>
    </row>
    <row r="13" spans="1:7" ht="15" x14ac:dyDescent="0.25">
      <c r="A13" s="89" t="s">
        <v>257</v>
      </c>
      <c r="B13" s="90" t="s">
        <v>247</v>
      </c>
      <c r="C13" s="91"/>
      <c r="D13" s="90"/>
      <c r="E13" s="97"/>
      <c r="F13" s="97"/>
      <c r="G13" s="92">
        <f t="shared" si="0"/>
        <v>0</v>
      </c>
    </row>
    <row r="14" spans="1:7" ht="15" x14ac:dyDescent="0.25">
      <c r="A14" s="93" t="s">
        <v>258</v>
      </c>
      <c r="B14" s="94" t="s">
        <v>251</v>
      </c>
      <c r="C14" s="95"/>
      <c r="D14" s="90"/>
      <c r="E14" s="98"/>
      <c r="F14" s="98"/>
      <c r="G14" s="96">
        <f t="shared" si="0"/>
        <v>0</v>
      </c>
    </row>
    <row r="15" spans="1:7" ht="15" x14ac:dyDescent="0.25">
      <c r="A15" s="89" t="s">
        <v>259</v>
      </c>
      <c r="B15" s="90" t="s">
        <v>251</v>
      </c>
      <c r="C15" s="91"/>
      <c r="D15" s="90"/>
      <c r="E15" s="97"/>
      <c r="F15" s="97"/>
      <c r="G15" s="92">
        <f t="shared" si="0"/>
        <v>0</v>
      </c>
    </row>
    <row r="16" spans="1:7" ht="15" x14ac:dyDescent="0.25">
      <c r="A16" s="93" t="s">
        <v>260</v>
      </c>
      <c r="B16" s="94" t="s">
        <v>251</v>
      </c>
      <c r="C16" s="95"/>
      <c r="D16" s="90"/>
      <c r="E16" s="98"/>
      <c r="F16" s="98"/>
      <c r="G16" s="96">
        <f t="shared" si="0"/>
        <v>0</v>
      </c>
    </row>
    <row r="17" spans="1:7" ht="15" x14ac:dyDescent="0.25">
      <c r="A17" s="89" t="s">
        <v>261</v>
      </c>
      <c r="B17" s="90" t="s">
        <v>251</v>
      </c>
      <c r="C17" s="91"/>
      <c r="D17" s="90"/>
      <c r="E17" s="97"/>
      <c r="F17" s="97"/>
      <c r="G17" s="92">
        <f t="shared" si="0"/>
        <v>0</v>
      </c>
    </row>
    <row r="18" spans="1:7" ht="15" x14ac:dyDescent="0.25">
      <c r="A18" s="93" t="s">
        <v>262</v>
      </c>
      <c r="B18" s="94" t="s">
        <v>251</v>
      </c>
      <c r="C18" s="95"/>
      <c r="D18" s="90"/>
      <c r="E18" s="99"/>
      <c r="F18" s="98"/>
      <c r="G18" s="96">
        <f t="shared" si="0"/>
        <v>0</v>
      </c>
    </row>
    <row r="19" spans="1:7" ht="15" x14ac:dyDescent="0.25">
      <c r="A19" s="301" t="s">
        <v>263</v>
      </c>
      <c r="B19" s="301"/>
      <c r="C19" s="301"/>
      <c r="D19" s="301"/>
      <c r="E19" s="301"/>
      <c r="F19" s="301"/>
      <c r="G19" s="165">
        <f>SUM(G3:G18)</f>
        <v>0</v>
      </c>
    </row>
    <row r="20" spans="1:7" ht="15" x14ac:dyDescent="0.25">
      <c r="A20" s="301" t="s">
        <v>179</v>
      </c>
      <c r="B20" s="301"/>
      <c r="C20" s="301"/>
      <c r="D20" s="301"/>
      <c r="E20" s="301"/>
      <c r="F20" s="301"/>
      <c r="G20" s="165">
        <f>+G19*12</f>
        <v>0</v>
      </c>
    </row>
    <row r="22" spans="1:7" x14ac:dyDescent="0.2">
      <c r="A22" s="288" t="s">
        <v>264</v>
      </c>
      <c r="B22" s="288"/>
      <c r="C22" s="288"/>
      <c r="D22" s="288"/>
      <c r="E22" s="288"/>
      <c r="F22" s="288"/>
      <c r="G22" s="288"/>
    </row>
    <row r="23" spans="1:7" x14ac:dyDescent="0.2">
      <c r="A23" s="288"/>
      <c r="B23" s="288"/>
      <c r="C23" s="288"/>
      <c r="D23" s="288"/>
      <c r="E23" s="288"/>
      <c r="F23" s="288"/>
      <c r="G23" s="288"/>
    </row>
    <row r="24" spans="1:7" x14ac:dyDescent="0.2">
      <c r="A24" s="288"/>
      <c r="B24" s="288"/>
      <c r="C24" s="288"/>
      <c r="D24" s="288"/>
      <c r="E24" s="288"/>
      <c r="F24" s="288"/>
      <c r="G24" s="288"/>
    </row>
  </sheetData>
  <mergeCells count="4">
    <mergeCell ref="A19:F19"/>
    <mergeCell ref="A20:F20"/>
    <mergeCell ref="A22:G24"/>
    <mergeCell ref="A1:G1"/>
  </mergeCells>
  <printOptions horizontalCentered="1"/>
  <pageMargins left="0.70866141732283472" right="0.70866141732283472" top="0.74803149606299213" bottom="0.74803149606299213" header="0.31496062992125984" footer="0.31496062992125984"/>
  <pageSetup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33"/>
  <sheetViews>
    <sheetView showGridLines="0" view="pageBreakPreview" topLeftCell="A21" zoomScale="110" zoomScaleNormal="100" zoomScaleSheetLayoutView="110" workbookViewId="0">
      <selection activeCell="K23" sqref="K23"/>
    </sheetView>
  </sheetViews>
  <sheetFormatPr baseColWidth="10" defaultColWidth="11.42578125" defaultRowHeight="14.25" x14ac:dyDescent="0.25"/>
  <cols>
    <col min="1" max="1" width="11.42578125" style="9"/>
    <col min="2" max="2" width="49.5703125" style="7" customWidth="1"/>
    <col min="3" max="3" width="11.42578125" style="7" customWidth="1"/>
    <col min="4" max="4" width="11.42578125" style="7"/>
    <col min="5" max="5" width="18.140625" style="7" customWidth="1"/>
    <col min="6" max="7" width="11.42578125" style="7" customWidth="1"/>
    <col min="8" max="8" width="6.140625" style="7" customWidth="1"/>
    <col min="9" max="260" width="11.42578125" style="7"/>
    <col min="261" max="261" width="14.85546875" style="7" customWidth="1"/>
    <col min="262" max="264" width="0" style="7" hidden="1" customWidth="1"/>
    <col min="265" max="516" width="11.42578125" style="7"/>
    <col min="517" max="517" width="14.85546875" style="7" customWidth="1"/>
    <col min="518" max="520" width="0" style="7" hidden="1" customWidth="1"/>
    <col min="521" max="772" width="11.42578125" style="7"/>
    <col min="773" max="773" width="14.85546875" style="7" customWidth="1"/>
    <col min="774" max="776" width="0" style="7" hidden="1" customWidth="1"/>
    <col min="777" max="1028" width="11.42578125" style="7"/>
    <col min="1029" max="1029" width="14.85546875" style="7" customWidth="1"/>
    <col min="1030" max="1032" width="0" style="7" hidden="1" customWidth="1"/>
    <col min="1033" max="1284" width="11.42578125" style="7"/>
    <col min="1285" max="1285" width="14.85546875" style="7" customWidth="1"/>
    <col min="1286" max="1288" width="0" style="7" hidden="1" customWidth="1"/>
    <col min="1289" max="1540" width="11.42578125" style="7"/>
    <col min="1541" max="1541" width="14.85546875" style="7" customWidth="1"/>
    <col min="1542" max="1544" width="0" style="7" hidden="1" customWidth="1"/>
    <col min="1545" max="1796" width="11.42578125" style="7"/>
    <col min="1797" max="1797" width="14.85546875" style="7" customWidth="1"/>
    <col min="1798" max="1800" width="0" style="7" hidden="1" customWidth="1"/>
    <col min="1801" max="2052" width="11.42578125" style="7"/>
    <col min="2053" max="2053" width="14.85546875" style="7" customWidth="1"/>
    <col min="2054" max="2056" width="0" style="7" hidden="1" customWidth="1"/>
    <col min="2057" max="2308" width="11.42578125" style="7"/>
    <col min="2309" max="2309" width="14.85546875" style="7" customWidth="1"/>
    <col min="2310" max="2312" width="0" style="7" hidden="1" customWidth="1"/>
    <col min="2313" max="2564" width="11.42578125" style="7"/>
    <col min="2565" max="2565" width="14.85546875" style="7" customWidth="1"/>
    <col min="2566" max="2568" width="0" style="7" hidden="1" customWidth="1"/>
    <col min="2569" max="2820" width="11.42578125" style="7"/>
    <col min="2821" max="2821" width="14.85546875" style="7" customWidth="1"/>
    <col min="2822" max="2824" width="0" style="7" hidden="1" customWidth="1"/>
    <col min="2825" max="3076" width="11.42578125" style="7"/>
    <col min="3077" max="3077" width="14.85546875" style="7" customWidth="1"/>
    <col min="3078" max="3080" width="0" style="7" hidden="1" customWidth="1"/>
    <col min="3081" max="3332" width="11.42578125" style="7"/>
    <col min="3333" max="3333" width="14.85546875" style="7" customWidth="1"/>
    <col min="3334" max="3336" width="0" style="7" hidden="1" customWidth="1"/>
    <col min="3337" max="3588" width="11.42578125" style="7"/>
    <col min="3589" max="3589" width="14.85546875" style="7" customWidth="1"/>
    <col min="3590" max="3592" width="0" style="7" hidden="1" customWidth="1"/>
    <col min="3593" max="3844" width="11.42578125" style="7"/>
    <col min="3845" max="3845" width="14.85546875" style="7" customWidth="1"/>
    <col min="3846" max="3848" width="0" style="7" hidden="1" customWidth="1"/>
    <col min="3849" max="4100" width="11.42578125" style="7"/>
    <col min="4101" max="4101" width="14.85546875" style="7" customWidth="1"/>
    <col min="4102" max="4104" width="0" style="7" hidden="1" customWidth="1"/>
    <col min="4105" max="4356" width="11.42578125" style="7"/>
    <col min="4357" max="4357" width="14.85546875" style="7" customWidth="1"/>
    <col min="4358" max="4360" width="0" style="7" hidden="1" customWidth="1"/>
    <col min="4361" max="4612" width="11.42578125" style="7"/>
    <col min="4613" max="4613" width="14.85546875" style="7" customWidth="1"/>
    <col min="4614" max="4616" width="0" style="7" hidden="1" customWidth="1"/>
    <col min="4617" max="4868" width="11.42578125" style="7"/>
    <col min="4869" max="4869" width="14.85546875" style="7" customWidth="1"/>
    <col min="4870" max="4872" width="0" style="7" hidden="1" customWidth="1"/>
    <col min="4873" max="5124" width="11.42578125" style="7"/>
    <col min="5125" max="5125" width="14.85546875" style="7" customWidth="1"/>
    <col min="5126" max="5128" width="0" style="7" hidden="1" customWidth="1"/>
    <col min="5129" max="5380" width="11.42578125" style="7"/>
    <col min="5381" max="5381" width="14.85546875" style="7" customWidth="1"/>
    <col min="5382" max="5384" width="0" style="7" hidden="1" customWidth="1"/>
    <col min="5385" max="5636" width="11.42578125" style="7"/>
    <col min="5637" max="5637" width="14.85546875" style="7" customWidth="1"/>
    <col min="5638" max="5640" width="0" style="7" hidden="1" customWidth="1"/>
    <col min="5641" max="5892" width="11.42578125" style="7"/>
    <col min="5893" max="5893" width="14.85546875" style="7" customWidth="1"/>
    <col min="5894" max="5896" width="0" style="7" hidden="1" customWidth="1"/>
    <col min="5897" max="6148" width="11.42578125" style="7"/>
    <col min="6149" max="6149" width="14.85546875" style="7" customWidth="1"/>
    <col min="6150" max="6152" width="0" style="7" hidden="1" customWidth="1"/>
    <col min="6153" max="6404" width="11.42578125" style="7"/>
    <col min="6405" max="6405" width="14.85546875" style="7" customWidth="1"/>
    <col min="6406" max="6408" width="0" style="7" hidden="1" customWidth="1"/>
    <col min="6409" max="6660" width="11.42578125" style="7"/>
    <col min="6661" max="6661" width="14.85546875" style="7" customWidth="1"/>
    <col min="6662" max="6664" width="0" style="7" hidden="1" customWidth="1"/>
    <col min="6665" max="6916" width="11.42578125" style="7"/>
    <col min="6917" max="6917" width="14.85546875" style="7" customWidth="1"/>
    <col min="6918" max="6920" width="0" style="7" hidden="1" customWidth="1"/>
    <col min="6921" max="7172" width="11.42578125" style="7"/>
    <col min="7173" max="7173" width="14.85546875" style="7" customWidth="1"/>
    <col min="7174" max="7176" width="0" style="7" hidden="1" customWidth="1"/>
    <col min="7177" max="7428" width="11.42578125" style="7"/>
    <col min="7429" max="7429" width="14.85546875" style="7" customWidth="1"/>
    <col min="7430" max="7432" width="0" style="7" hidden="1" customWidth="1"/>
    <col min="7433" max="7684" width="11.42578125" style="7"/>
    <col min="7685" max="7685" width="14.85546875" style="7" customWidth="1"/>
    <col min="7686" max="7688" width="0" style="7" hidden="1" customWidth="1"/>
    <col min="7689" max="7940" width="11.42578125" style="7"/>
    <col min="7941" max="7941" width="14.85546875" style="7" customWidth="1"/>
    <col min="7942" max="7944" width="0" style="7" hidden="1" customWidth="1"/>
    <col min="7945" max="8196" width="11.42578125" style="7"/>
    <col min="8197" max="8197" width="14.85546875" style="7" customWidth="1"/>
    <col min="8198" max="8200" width="0" style="7" hidden="1" customWidth="1"/>
    <col min="8201" max="8452" width="11.42578125" style="7"/>
    <col min="8453" max="8453" width="14.85546875" style="7" customWidth="1"/>
    <col min="8454" max="8456" width="0" style="7" hidden="1" customWidth="1"/>
    <col min="8457" max="8708" width="11.42578125" style="7"/>
    <col min="8709" max="8709" width="14.85546875" style="7" customWidth="1"/>
    <col min="8710" max="8712" width="0" style="7" hidden="1" customWidth="1"/>
    <col min="8713" max="8964" width="11.42578125" style="7"/>
    <col min="8965" max="8965" width="14.85546875" style="7" customWidth="1"/>
    <col min="8966" max="8968" width="0" style="7" hidden="1" customWidth="1"/>
    <col min="8969" max="9220" width="11.42578125" style="7"/>
    <col min="9221" max="9221" width="14.85546875" style="7" customWidth="1"/>
    <col min="9222" max="9224" width="0" style="7" hidden="1" customWidth="1"/>
    <col min="9225" max="9476" width="11.42578125" style="7"/>
    <col min="9477" max="9477" width="14.85546875" style="7" customWidth="1"/>
    <col min="9478" max="9480" width="0" style="7" hidden="1" customWidth="1"/>
    <col min="9481" max="9732" width="11.42578125" style="7"/>
    <col min="9733" max="9733" width="14.85546875" style="7" customWidth="1"/>
    <col min="9734" max="9736" width="0" style="7" hidden="1" customWidth="1"/>
    <col min="9737" max="9988" width="11.42578125" style="7"/>
    <col min="9989" max="9989" width="14.85546875" style="7" customWidth="1"/>
    <col min="9990" max="9992" width="0" style="7" hidden="1" customWidth="1"/>
    <col min="9993" max="10244" width="11.42578125" style="7"/>
    <col min="10245" max="10245" width="14.85546875" style="7" customWidth="1"/>
    <col min="10246" max="10248" width="0" style="7" hidden="1" customWidth="1"/>
    <col min="10249" max="10500" width="11.42578125" style="7"/>
    <col min="10501" max="10501" width="14.85546875" style="7" customWidth="1"/>
    <col min="10502" max="10504" width="0" style="7" hidden="1" customWidth="1"/>
    <col min="10505" max="10756" width="11.42578125" style="7"/>
    <col min="10757" max="10757" width="14.85546875" style="7" customWidth="1"/>
    <col min="10758" max="10760" width="0" style="7" hidden="1" customWidth="1"/>
    <col min="10761" max="11012" width="11.42578125" style="7"/>
    <col min="11013" max="11013" width="14.85546875" style="7" customWidth="1"/>
    <col min="11014" max="11016" width="0" style="7" hidden="1" customWidth="1"/>
    <col min="11017" max="11268" width="11.42578125" style="7"/>
    <col min="11269" max="11269" width="14.85546875" style="7" customWidth="1"/>
    <col min="11270" max="11272" width="0" style="7" hidden="1" customWidth="1"/>
    <col min="11273" max="11524" width="11.42578125" style="7"/>
    <col min="11525" max="11525" width="14.85546875" style="7" customWidth="1"/>
    <col min="11526" max="11528" width="0" style="7" hidden="1" customWidth="1"/>
    <col min="11529" max="11780" width="11.42578125" style="7"/>
    <col min="11781" max="11781" width="14.85546875" style="7" customWidth="1"/>
    <col min="11782" max="11784" width="0" style="7" hidden="1" customWidth="1"/>
    <col min="11785" max="12036" width="11.42578125" style="7"/>
    <col min="12037" max="12037" width="14.85546875" style="7" customWidth="1"/>
    <col min="12038" max="12040" width="0" style="7" hidden="1" customWidth="1"/>
    <col min="12041" max="12292" width="11.42578125" style="7"/>
    <col min="12293" max="12293" width="14.85546875" style="7" customWidth="1"/>
    <col min="12294" max="12296" width="0" style="7" hidden="1" customWidth="1"/>
    <col min="12297" max="12548" width="11.42578125" style="7"/>
    <col min="12549" max="12549" width="14.85546875" style="7" customWidth="1"/>
    <col min="12550" max="12552" width="0" style="7" hidden="1" customWidth="1"/>
    <col min="12553" max="12804" width="11.42578125" style="7"/>
    <col min="12805" max="12805" width="14.85546875" style="7" customWidth="1"/>
    <col min="12806" max="12808" width="0" style="7" hidden="1" customWidth="1"/>
    <col min="12809" max="13060" width="11.42578125" style="7"/>
    <col min="13061" max="13061" width="14.85546875" style="7" customWidth="1"/>
    <col min="13062" max="13064" width="0" style="7" hidden="1" customWidth="1"/>
    <col min="13065" max="13316" width="11.42578125" style="7"/>
    <col min="13317" max="13317" width="14.85546875" style="7" customWidth="1"/>
    <col min="13318" max="13320" width="0" style="7" hidden="1" customWidth="1"/>
    <col min="13321" max="13572" width="11.42578125" style="7"/>
    <col min="13573" max="13573" width="14.85546875" style="7" customWidth="1"/>
    <col min="13574" max="13576" width="0" style="7" hidden="1" customWidth="1"/>
    <col min="13577" max="13828" width="11.42578125" style="7"/>
    <col min="13829" max="13829" width="14.85546875" style="7" customWidth="1"/>
    <col min="13830" max="13832" width="0" style="7" hidden="1" customWidth="1"/>
    <col min="13833" max="14084" width="11.42578125" style="7"/>
    <col min="14085" max="14085" width="14.85546875" style="7" customWidth="1"/>
    <col min="14086" max="14088" width="0" style="7" hidden="1" customWidth="1"/>
    <col min="14089" max="14340" width="11.42578125" style="7"/>
    <col min="14341" max="14341" width="14.85546875" style="7" customWidth="1"/>
    <col min="14342" max="14344" width="0" style="7" hidden="1" customWidth="1"/>
    <col min="14345" max="14596" width="11.42578125" style="7"/>
    <col min="14597" max="14597" width="14.85546875" style="7" customWidth="1"/>
    <col min="14598" max="14600" width="0" style="7" hidden="1" customWidth="1"/>
    <col min="14601" max="14852" width="11.42578125" style="7"/>
    <col min="14853" max="14853" width="14.85546875" style="7" customWidth="1"/>
    <col min="14854" max="14856" width="0" style="7" hidden="1" customWidth="1"/>
    <col min="14857" max="15108" width="11.42578125" style="7"/>
    <col min="15109" max="15109" width="14.85546875" style="7" customWidth="1"/>
    <col min="15110" max="15112" width="0" style="7" hidden="1" customWidth="1"/>
    <col min="15113" max="15364" width="11.42578125" style="7"/>
    <col min="15365" max="15365" width="14.85546875" style="7" customWidth="1"/>
    <col min="15366" max="15368" width="0" style="7" hidden="1" customWidth="1"/>
    <col min="15369" max="15620" width="11.42578125" style="7"/>
    <col min="15621" max="15621" width="14.85546875" style="7" customWidth="1"/>
    <col min="15622" max="15624" width="0" style="7" hidden="1" customWidth="1"/>
    <col min="15625" max="15876" width="11.42578125" style="7"/>
    <col min="15877" max="15877" width="14.85546875" style="7" customWidth="1"/>
    <col min="15878" max="15880" width="0" style="7" hidden="1" customWidth="1"/>
    <col min="15881" max="16132" width="11.42578125" style="7"/>
    <col min="16133" max="16133" width="14.85546875" style="7" customWidth="1"/>
    <col min="16134" max="16136" width="0" style="7" hidden="1" customWidth="1"/>
    <col min="16137" max="16384" width="11.42578125" style="7"/>
  </cols>
  <sheetData>
    <row r="1" spans="1:8" ht="23.25" customHeight="1" x14ac:dyDescent="0.25">
      <c r="A1" s="289" t="s">
        <v>265</v>
      </c>
      <c r="B1" s="289"/>
      <c r="C1" s="289"/>
      <c r="D1" s="289"/>
      <c r="E1" s="289"/>
    </row>
    <row r="2" spans="1:8" ht="15" x14ac:dyDescent="0.25">
      <c r="A2" s="149" t="s">
        <v>266</v>
      </c>
      <c r="B2" s="289" t="s">
        <v>113</v>
      </c>
      <c r="C2" s="289"/>
      <c r="D2" s="289"/>
      <c r="E2" s="149" t="s">
        <v>267</v>
      </c>
    </row>
    <row r="3" spans="1:8" ht="15" x14ac:dyDescent="0.25">
      <c r="A3" s="79" t="s">
        <v>268</v>
      </c>
      <c r="B3" s="308" t="s">
        <v>269</v>
      </c>
      <c r="C3" s="309"/>
      <c r="D3" s="309"/>
      <c r="E3" s="309"/>
    </row>
    <row r="4" spans="1:8" ht="15" x14ac:dyDescent="0.25">
      <c r="A4" s="80" t="s">
        <v>270</v>
      </c>
      <c r="B4" s="310" t="s">
        <v>271</v>
      </c>
      <c r="C4" s="311"/>
      <c r="D4" s="311"/>
      <c r="E4" s="81">
        <v>1</v>
      </c>
    </row>
    <row r="5" spans="1:8" x14ac:dyDescent="0.25">
      <c r="A5" s="82" t="s">
        <v>272</v>
      </c>
      <c r="B5" s="83" t="s">
        <v>273</v>
      </c>
      <c r="C5" s="84">
        <v>1</v>
      </c>
      <c r="D5" s="83" t="s">
        <v>274</v>
      </c>
      <c r="E5" s="85">
        <f>1/12</f>
        <v>8.3333333333333329E-2</v>
      </c>
    </row>
    <row r="6" spans="1:8" x14ac:dyDescent="0.25">
      <c r="A6" s="80" t="s">
        <v>275</v>
      </c>
      <c r="B6" s="86" t="s">
        <v>276</v>
      </c>
      <c r="C6" s="87">
        <v>1</v>
      </c>
      <c r="D6" s="86" t="s">
        <v>274</v>
      </c>
      <c r="E6" s="88">
        <f>1/12</f>
        <v>8.3333333333333329E-2</v>
      </c>
    </row>
    <row r="7" spans="1:8" x14ac:dyDescent="0.25">
      <c r="A7" s="82" t="s">
        <v>277</v>
      </c>
      <c r="B7" s="83" t="s">
        <v>278</v>
      </c>
      <c r="C7" s="83"/>
      <c r="D7" s="83"/>
      <c r="E7" s="85">
        <v>0.01</v>
      </c>
    </row>
    <row r="8" spans="1:8" x14ac:dyDescent="0.25">
      <c r="A8" s="80" t="s">
        <v>279</v>
      </c>
      <c r="B8" s="310" t="s">
        <v>280</v>
      </c>
      <c r="C8" s="311"/>
      <c r="D8" s="311"/>
      <c r="E8" s="88">
        <f>+E6/2</f>
        <v>4.1666666666666664E-2</v>
      </c>
    </row>
    <row r="9" spans="1:8" x14ac:dyDescent="0.25">
      <c r="A9" s="82" t="s">
        <v>281</v>
      </c>
      <c r="B9" s="312" t="s">
        <v>282</v>
      </c>
      <c r="C9" s="309"/>
      <c r="D9" s="309"/>
      <c r="E9" s="85">
        <v>0.20499999999999999</v>
      </c>
    </row>
    <row r="10" spans="1:8" x14ac:dyDescent="0.25">
      <c r="A10" s="80" t="s">
        <v>283</v>
      </c>
      <c r="B10" s="310" t="s">
        <v>284</v>
      </c>
      <c r="C10" s="311"/>
      <c r="D10" s="311"/>
      <c r="E10" s="88">
        <v>0.04</v>
      </c>
    </row>
    <row r="11" spans="1:8" x14ac:dyDescent="0.25">
      <c r="A11" s="82" t="s">
        <v>285</v>
      </c>
      <c r="B11" s="302" t="s">
        <v>286</v>
      </c>
      <c r="C11" s="303"/>
      <c r="D11" s="304"/>
      <c r="E11" s="85">
        <v>6.9599999999999995E-2</v>
      </c>
    </row>
    <row r="12" spans="1:8" x14ac:dyDescent="0.25">
      <c r="A12" s="80" t="s">
        <v>287</v>
      </c>
      <c r="B12" s="305" t="s">
        <v>288</v>
      </c>
      <c r="C12" s="306"/>
      <c r="D12" s="307"/>
      <c r="E12" s="88">
        <v>7.1000000000000004E-3</v>
      </c>
    </row>
    <row r="13" spans="1:8" x14ac:dyDescent="0.25">
      <c r="A13" s="82" t="s">
        <v>289</v>
      </c>
      <c r="B13" s="302" t="s">
        <v>290</v>
      </c>
      <c r="C13" s="303"/>
      <c r="D13" s="304"/>
      <c r="E13" s="85">
        <v>0.02</v>
      </c>
      <c r="H13" s="10"/>
    </row>
    <row r="14" spans="1:8" x14ac:dyDescent="0.25">
      <c r="A14" s="80" t="s">
        <v>291</v>
      </c>
      <c r="B14" s="305" t="s">
        <v>292</v>
      </c>
      <c r="C14" s="306"/>
      <c r="D14" s="307"/>
      <c r="E14" s="88">
        <v>0.05</v>
      </c>
    </row>
    <row r="15" spans="1:8" ht="15" x14ac:dyDescent="0.25">
      <c r="A15" s="11"/>
      <c r="B15" s="12"/>
      <c r="C15" s="289" t="s">
        <v>293</v>
      </c>
      <c r="D15" s="289"/>
      <c r="E15" s="150">
        <f>ROUND(SUM(E5:E14),2)</f>
        <v>0.61</v>
      </c>
      <c r="G15" s="5"/>
    </row>
    <row r="16" spans="1:8" x14ac:dyDescent="0.25">
      <c r="A16" s="11"/>
      <c r="B16" s="12"/>
      <c r="C16" s="12"/>
      <c r="D16" s="12"/>
      <c r="E16" s="12"/>
      <c r="G16" s="5"/>
    </row>
    <row r="17" spans="1:5" x14ac:dyDescent="0.25">
      <c r="A17" s="11"/>
      <c r="B17" s="12"/>
      <c r="C17" s="12"/>
      <c r="D17" s="12"/>
      <c r="E17" s="19"/>
    </row>
    <row r="18" spans="1:5" ht="21" customHeight="1" x14ac:dyDescent="0.25">
      <c r="A18" s="289" t="s">
        <v>294</v>
      </c>
      <c r="B18" s="289"/>
      <c r="C18" s="289"/>
      <c r="D18" s="289"/>
      <c r="E18" s="289"/>
    </row>
    <row r="19" spans="1:5" ht="15" x14ac:dyDescent="0.25">
      <c r="A19" s="149" t="s">
        <v>266</v>
      </c>
      <c r="B19" s="289" t="s">
        <v>113</v>
      </c>
      <c r="C19" s="289"/>
      <c r="D19" s="289"/>
      <c r="E19" s="149" t="s">
        <v>267</v>
      </c>
    </row>
    <row r="20" spans="1:5" ht="15" x14ac:dyDescent="0.25">
      <c r="A20" s="79" t="s">
        <v>268</v>
      </c>
      <c r="B20" s="308" t="s">
        <v>269</v>
      </c>
      <c r="C20" s="309"/>
      <c r="D20" s="309"/>
      <c r="E20" s="309"/>
    </row>
    <row r="21" spans="1:5" ht="15" x14ac:dyDescent="0.25">
      <c r="A21" s="80" t="s">
        <v>270</v>
      </c>
      <c r="B21" s="310" t="s">
        <v>271</v>
      </c>
      <c r="C21" s="311"/>
      <c r="D21" s="311"/>
      <c r="E21" s="81">
        <v>1</v>
      </c>
    </row>
    <row r="22" spans="1:5" x14ac:dyDescent="0.25">
      <c r="A22" s="82" t="s">
        <v>272</v>
      </c>
      <c r="B22" s="83" t="s">
        <v>273</v>
      </c>
      <c r="C22" s="84">
        <v>1</v>
      </c>
      <c r="D22" s="83" t="s">
        <v>274</v>
      </c>
      <c r="E22" s="85">
        <f>1/12</f>
        <v>8.3333333333333329E-2</v>
      </c>
    </row>
    <row r="23" spans="1:5" x14ac:dyDescent="0.25">
      <c r="A23" s="80" t="s">
        <v>275</v>
      </c>
      <c r="B23" s="86" t="s">
        <v>276</v>
      </c>
      <c r="C23" s="87">
        <v>1</v>
      </c>
      <c r="D23" s="86" t="s">
        <v>274</v>
      </c>
      <c r="E23" s="88">
        <f>1/12</f>
        <v>8.3333333333333329E-2</v>
      </c>
    </row>
    <row r="24" spans="1:5" x14ac:dyDescent="0.25">
      <c r="A24" s="82" t="s">
        <v>277</v>
      </c>
      <c r="B24" s="83" t="s">
        <v>278</v>
      </c>
      <c r="C24" s="83"/>
      <c r="D24" s="83"/>
      <c r="E24" s="85">
        <v>0.01</v>
      </c>
    </row>
    <row r="25" spans="1:5" x14ac:dyDescent="0.25">
      <c r="A25" s="80" t="s">
        <v>279</v>
      </c>
      <c r="B25" s="310" t="s">
        <v>280</v>
      </c>
      <c r="C25" s="311"/>
      <c r="D25" s="311"/>
      <c r="E25" s="88">
        <f>+E23/2</f>
        <v>4.1666666666666664E-2</v>
      </c>
    </row>
    <row r="26" spans="1:5" x14ac:dyDescent="0.25">
      <c r="A26" s="82" t="s">
        <v>281</v>
      </c>
      <c r="B26" s="312" t="s">
        <v>282</v>
      </c>
      <c r="C26" s="309"/>
      <c r="D26" s="309"/>
      <c r="E26" s="85">
        <v>0.20499999999999999</v>
      </c>
    </row>
    <row r="27" spans="1:5" x14ac:dyDescent="0.25">
      <c r="A27" s="80" t="s">
        <v>283</v>
      </c>
      <c r="B27" s="310" t="s">
        <v>284</v>
      </c>
      <c r="C27" s="311"/>
      <c r="D27" s="311"/>
      <c r="E27" s="88">
        <v>0.04</v>
      </c>
    </row>
    <row r="28" spans="1:5" x14ac:dyDescent="0.25">
      <c r="A28" s="82" t="s">
        <v>285</v>
      </c>
      <c r="B28" s="312" t="s">
        <v>295</v>
      </c>
      <c r="C28" s="309"/>
      <c r="D28" s="309"/>
      <c r="E28" s="85">
        <v>7.0000000000000001E-3</v>
      </c>
    </row>
    <row r="29" spans="1:5" x14ac:dyDescent="0.25">
      <c r="A29" s="80" t="s">
        <v>287</v>
      </c>
      <c r="B29" s="310" t="s">
        <v>288</v>
      </c>
      <c r="C29" s="311"/>
      <c r="D29" s="311"/>
      <c r="E29" s="88">
        <v>7.1000000000000004E-3</v>
      </c>
    </row>
    <row r="30" spans="1:5" x14ac:dyDescent="0.25">
      <c r="A30" s="82" t="s">
        <v>289</v>
      </c>
      <c r="B30" s="312" t="s">
        <v>290</v>
      </c>
      <c r="C30" s="309"/>
      <c r="D30" s="309"/>
      <c r="E30" s="85">
        <v>0.02</v>
      </c>
    </row>
    <row r="31" spans="1:5" x14ac:dyDescent="0.25">
      <c r="A31" s="80" t="s">
        <v>291</v>
      </c>
      <c r="B31" s="310" t="s">
        <v>292</v>
      </c>
      <c r="C31" s="311"/>
      <c r="D31" s="311"/>
      <c r="E31" s="88">
        <v>0.05</v>
      </c>
    </row>
    <row r="32" spans="1:5" ht="15" x14ac:dyDescent="0.25">
      <c r="A32" s="11"/>
      <c r="B32" s="12"/>
      <c r="C32" s="289" t="s">
        <v>293</v>
      </c>
      <c r="D32" s="289"/>
      <c r="E32" s="150">
        <f>ROUND(SUM(E22:E31),2)</f>
        <v>0.55000000000000004</v>
      </c>
    </row>
    <row r="33" spans="1:5" x14ac:dyDescent="0.25">
      <c r="A33" s="11"/>
      <c r="B33" s="12"/>
      <c r="C33" s="12"/>
      <c r="D33" s="12"/>
      <c r="E33" s="19"/>
    </row>
  </sheetData>
  <mergeCells count="24">
    <mergeCell ref="B31:D31"/>
    <mergeCell ref="C32:D32"/>
    <mergeCell ref="B26:D26"/>
    <mergeCell ref="B27:D27"/>
    <mergeCell ref="B28:D28"/>
    <mergeCell ref="B29:D29"/>
    <mergeCell ref="B19:D19"/>
    <mergeCell ref="B20:E20"/>
    <mergeCell ref="B21:D21"/>
    <mergeCell ref="B25:D25"/>
    <mergeCell ref="B30:D30"/>
    <mergeCell ref="A1:E1"/>
    <mergeCell ref="B2:D2"/>
    <mergeCell ref="B13:D13"/>
    <mergeCell ref="B14:D14"/>
    <mergeCell ref="A18:E18"/>
    <mergeCell ref="C15:D15"/>
    <mergeCell ref="B3:E3"/>
    <mergeCell ref="B4:D4"/>
    <mergeCell ref="B8:D8"/>
    <mergeCell ref="B9:D9"/>
    <mergeCell ref="B10:D10"/>
    <mergeCell ref="B11:D11"/>
    <mergeCell ref="B12:D12"/>
  </mergeCells>
  <printOptions horizontalCentered="1"/>
  <pageMargins left="0.70866141732283472" right="0.70866141732283472" top="0.74803149606299213" bottom="0.74803149606299213" header="0.31496062992125984" footer="0.31496062992125984"/>
  <pageSetup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0"/>
  <sheetViews>
    <sheetView zoomScale="120" zoomScaleNormal="120" workbookViewId="0">
      <selection activeCell="C2" sqref="C2"/>
    </sheetView>
  </sheetViews>
  <sheetFormatPr baseColWidth="10" defaultColWidth="11.42578125" defaultRowHeight="15" x14ac:dyDescent="0.25"/>
  <cols>
    <col min="1" max="1" width="6.7109375" customWidth="1"/>
    <col min="2" max="2" width="52.5703125" customWidth="1"/>
    <col min="3" max="3" width="15.140625" customWidth="1"/>
    <col min="5" max="5" width="16.85546875" customWidth="1"/>
  </cols>
  <sheetData>
    <row r="1" spans="1:5" x14ac:dyDescent="0.25">
      <c r="A1" s="166" t="s">
        <v>296</v>
      </c>
      <c r="B1" s="166" t="s">
        <v>297</v>
      </c>
      <c r="C1" s="166" t="s">
        <v>298</v>
      </c>
      <c r="D1" s="166" t="s">
        <v>71</v>
      </c>
      <c r="E1" s="166" t="s">
        <v>299</v>
      </c>
    </row>
    <row r="2" spans="1:5" x14ac:dyDescent="0.25">
      <c r="A2" s="138">
        <v>1</v>
      </c>
      <c r="B2" s="115" t="s">
        <v>300</v>
      </c>
      <c r="C2" s="116">
        <f>'ESQUEMA TIPO 100% FACTURACIÓN'!D118</f>
        <v>0</v>
      </c>
      <c r="D2" s="139">
        <f>'ESQUEMA TIPO 100% FACTURACIÓN'!$B$16</f>
        <v>0</v>
      </c>
      <c r="E2" s="116">
        <f>C2*D2</f>
        <v>0</v>
      </c>
    </row>
    <row r="3" spans="1:5" x14ac:dyDescent="0.25">
      <c r="A3" s="138">
        <v>2</v>
      </c>
      <c r="B3" s="115" t="s">
        <v>301</v>
      </c>
      <c r="C3" s="116">
        <f>'ESQUEMA TIPO 100% FACTURACIÓN'!$D$119</f>
        <v>0</v>
      </c>
      <c r="D3" s="139">
        <f>'ESQUEMA TIPO 100% FACTURACIÓN'!$B$17</f>
        <v>0</v>
      </c>
      <c r="E3" s="116">
        <f>C3*D3</f>
        <v>0</v>
      </c>
    </row>
    <row r="4" spans="1:5" x14ac:dyDescent="0.25">
      <c r="A4" s="138">
        <v>3</v>
      </c>
      <c r="B4" s="115" t="s">
        <v>302</v>
      </c>
      <c r="C4" s="116" t="e">
        <f>E4/D4</f>
        <v>#DIV/0!</v>
      </c>
      <c r="D4" s="139">
        <f>'ESQUEMA TIPO 100% FACTURACIÓN'!$B$16</f>
        <v>0</v>
      </c>
      <c r="E4" s="116">
        <f>E2/4</f>
        <v>0</v>
      </c>
    </row>
    <row r="5" spans="1:5" x14ac:dyDescent="0.25">
      <c r="A5" s="138">
        <v>4</v>
      </c>
      <c r="B5" s="115" t="s">
        <v>303</v>
      </c>
      <c r="C5" s="116" t="e">
        <f t="shared" ref="C5:C6" si="0">E5/D5</f>
        <v>#DIV/0!</v>
      </c>
      <c r="D5" s="139">
        <f>'ESQUEMA TIPO 100% FACTURACIÓN'!$B$16</f>
        <v>0</v>
      </c>
      <c r="E5" s="116">
        <f>E2-E4</f>
        <v>0</v>
      </c>
    </row>
    <row r="6" spans="1:5" x14ac:dyDescent="0.25">
      <c r="A6" s="138">
        <v>5</v>
      </c>
      <c r="B6" s="112" t="s">
        <v>304</v>
      </c>
      <c r="C6" s="116" t="e">
        <f t="shared" si="0"/>
        <v>#DIV/0!</v>
      </c>
      <c r="D6" s="139">
        <f>'ESQUEMA TIPO 100% FACTURACIÓN'!$B$16</f>
        <v>0</v>
      </c>
      <c r="E6" s="140">
        <f>E4</f>
        <v>0</v>
      </c>
    </row>
    <row r="7" spans="1:5" x14ac:dyDescent="0.25">
      <c r="A7" s="138">
        <v>6</v>
      </c>
      <c r="B7" s="112" t="s">
        <v>305</v>
      </c>
      <c r="C7" s="78">
        <f>'ESQUEMA TIPO 100% FACTURACIÓN'!D117</f>
        <v>0</v>
      </c>
      <c r="D7" s="139">
        <f>'ESQUEMA TIPO 100% FACTURACIÓN'!$B$16</f>
        <v>0</v>
      </c>
      <c r="E7" s="116">
        <f>C7*D7</f>
        <v>0</v>
      </c>
    </row>
    <row r="8" spans="1:5" x14ac:dyDescent="0.25">
      <c r="A8" s="138">
        <v>7</v>
      </c>
      <c r="B8" s="112" t="s">
        <v>306</v>
      </c>
      <c r="C8" s="116">
        <f>'ESQUEMA TIPO 100% FACTURACIÓN'!$D$119</f>
        <v>0</v>
      </c>
      <c r="D8" s="139">
        <f>'ESQUEMA TIPO 100% FACTURACIÓN'!$B$17</f>
        <v>0</v>
      </c>
      <c r="E8" s="116">
        <f>C8*D8</f>
        <v>0</v>
      </c>
    </row>
    <row r="9" spans="1:5" x14ac:dyDescent="0.25">
      <c r="A9" s="138">
        <v>8</v>
      </c>
      <c r="B9" s="112" t="s">
        <v>307</v>
      </c>
      <c r="C9" s="140" t="e">
        <f>E9/D9</f>
        <v>#DIV/0!</v>
      </c>
      <c r="D9" s="139">
        <f>'ESQUEMA TIPO 100% FACTURACIÓN'!$B$18</f>
        <v>0</v>
      </c>
      <c r="E9" s="140">
        <f>E5+E6+E7+E8</f>
        <v>0</v>
      </c>
    </row>
    <row r="10" spans="1:5" x14ac:dyDescent="0.25">
      <c r="D10" s="14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13</vt:i4>
      </vt:variant>
    </vt:vector>
  </HeadingPairs>
  <TitlesOfParts>
    <vt:vector size="20" baseType="lpstr">
      <vt:lpstr>ESQUEMA TIPO 100% FACTURACIÓN</vt:lpstr>
      <vt:lpstr>Costos Administrativos</vt:lpstr>
      <vt:lpstr>Costos Oficina y Comercializ.</vt:lpstr>
      <vt:lpstr>Pólizas</vt:lpstr>
      <vt:lpstr>Aseo y Cafeteria</vt:lpstr>
      <vt:lpstr>Factor Prestacional</vt:lpstr>
      <vt:lpstr>Ingresos Año 1</vt:lpstr>
      <vt:lpstr>AMGC_AU0</vt:lpstr>
      <vt:lpstr>AMGC_NFm0</vt:lpstr>
      <vt:lpstr>AMGC_NUm0</vt:lpstr>
      <vt:lpstr>AMGC_VI0</vt:lpstr>
      <vt:lpstr>'Aseo y Cafeteria'!Área_de_impresión</vt:lpstr>
      <vt:lpstr>'Costos Administrativos'!Área_de_impresión</vt:lpstr>
      <vt:lpstr>'Costos Oficina y Comercializ.'!Área_de_impresión</vt:lpstr>
      <vt:lpstr>'ESQUEMA TIPO 100% FACTURACIÓN'!Área_de_impresión</vt:lpstr>
      <vt:lpstr>'Factor Prestacional'!Área_de_impresión</vt:lpstr>
      <vt:lpstr>Pólizas!Área_de_impresión</vt:lpstr>
      <vt:lpstr>IPP_m1</vt:lpstr>
      <vt:lpstr>NdS_Whd</vt:lpstr>
      <vt:lpstr>RPm0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HA&amp;IVI</dc:creator>
  <cp:keywords/>
  <dc:description/>
  <cp:lastModifiedBy>IVONNE JOHANNA CRUZ RODRIGUEZ</cp:lastModifiedBy>
  <cp:revision/>
  <dcterms:created xsi:type="dcterms:W3CDTF">2019-03-20T19:42:03Z</dcterms:created>
  <dcterms:modified xsi:type="dcterms:W3CDTF">2024-11-29T20:50:28Z</dcterms:modified>
  <cp:category/>
  <cp:contentStatus/>
</cp:coreProperties>
</file>